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" yWindow="65521" windowWidth="151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'Лист1'!$A$1:$F$359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<sst xmlns="http://schemas.openxmlformats.org/spreadsheetml/2006/main" count="1480" uniqueCount="555">
  <si>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</si>
  <si>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</si>
  <si>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</si>
  <si>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</si>
  <si>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</si>
  <si>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</si>
  <si>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</si>
  <si>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</si>
  <si>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</si>
  <si>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</si>
  <si>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</si>
  <si>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</si>
  <si>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</si>
  <si>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</si>
  <si>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</si>
  <si>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</si>
  <si>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</si>
  <si>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</si>
  <si>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</si>
  <si>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</si>
  <si>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</si>
  <si>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</si>
  <si>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</si>
  <si>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</si>
  <si>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</si>
  <si>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</si>
  <si>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</si>
  <si>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</si>
  <si>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</si>
  <si>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</si>
  <si>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</si>
  <si>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</si>
  <si>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</si>
  <si>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</si>
  <si>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</si>
  <si>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</si>
  <si>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</si>
  <si>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</si>
  <si>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</si>
  <si>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</si>
  <si>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</si>
  <si>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</si>
  <si>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</si>
  <si>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</si>
  <si>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</si>
  <si>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</si>
  <si>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</si>
  <si>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</si>
  <si>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</si>
  <si>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</si>
  <si>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</si>
  <si>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</si>
  <si>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</si>
  <si>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</si>
  <si>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</si>
  <si>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</si>
  <si>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</si>
  <si>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</si>
  <si>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</si>
  <si>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</si>
  <si>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</si>
  <si>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</si>
  <si>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</si>
  <si>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</si>
  <si>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</si>
  <si>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</si>
  <si>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</si>
  <si>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</si>
  <si>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</si>
  <si>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</si>
  <si>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</si>
  <si>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</si>
  <si>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</si>
  <si>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</si>
  <si>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</si>
  <si>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</si>
  <si>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</si>
  <si>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</si>
  <si>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</si>
  <si>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</si>
  <si>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</si>
  <si>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</si>
  <si>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</si>
  <si>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</si>
  <si>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</si>
  <si>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</si>
  <si>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</si>
  <si>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</si>
  <si>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</si>
  <si>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</si>
  <si>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</si>
  <si>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</si>
  <si>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</si>
  <si>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</si>
  <si>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</si>
  <si>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</si>
  <si>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</si>
  <si>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</si>
  <si>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</si>
  <si>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</si>
  <si>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</si>
  <si>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</si>
  <si>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</si>
  <si>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</si>
  <si>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</si>
  <si>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</si>
  <si>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</si>
  <si>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</si>
  <si>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</si>
  <si>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</si>
  <si>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</si>
  <si>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</si>
  <si>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</si>
  <si>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</si>
  <si>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</si>
  <si>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</si>
  <si>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</si>
  <si>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</si>
  <si>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</si>
  <si>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</si>
  <si>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</si>
  <si>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</si>
  <si>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</si>
  <si>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</si>
  <si>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</si>
  <si>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</si>
  <si>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</si>
  <si>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</si>
  <si>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</si>
  <si>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</si>
  <si>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</si>
  <si>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</si>
  <si>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</si>
  <si>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</si>
  <si>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</si>
  <si>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</si>
  <si>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</si>
  <si>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</si>
  <si>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</si>
  <si>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</si>
  <si>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</si>
  <si>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</si>
  <si>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</si>
  <si>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</si>
  <si>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</si>
  <si>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</si>
  <si>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</si>
  <si>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</si>
  <si>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</si>
  <si>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</si>
  <si>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</si>
  <si>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</si>
  <si>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</si>
  <si>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</si>
  <si>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</si>
  <si>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</si>
  <si>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</si>
  <si>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</si>
  <si>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</si>
  <si>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</si>
  <si>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</si>
  <si>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</si>
  <si>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</si>
  <si>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</si>
  <si>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</si>
  <si>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</si>
  <si>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</si>
  <si>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</si>
  <si>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</si>
  <si>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</si>
  <si>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</si>
  <si>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</si>
  <si>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</si>
  <si>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</si>
  <si>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</si>
  <si>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</si>
  <si>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</si>
  <si>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</si>
  <si>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</si>
  <si>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</si>
  <si>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</si>
  <si>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</si>
  <si>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</si>
  <si>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</si>
  <si>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</si>
  <si>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</si>
  <si>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</si>
  <si>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</si>
  <si>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</si>
  <si>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</si>
  <si>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</si>
  <si>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</si>
  <si>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</si>
  <si>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</si>
  <si>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</si>
  <si>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</si>
  <si>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</si>
  <si>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</si>
  <si>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</si>
  <si>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</si>
  <si>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</si>
  <si>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</si>
  <si>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</si>
  <si>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</si>
  <si>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</si>
  <si>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</si>
  <si>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</si>
  <si>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</si>
  <si>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</si>
  <si>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</si>
  <si>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</si>
  <si>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</si>
  <si>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</si>
  <si>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</si>
  <si>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</si>
  <si>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</si>
  <si>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</si>
  <si>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</si>
  <si>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</si>
  <si>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</si>
  <si>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</si>
  <si>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</si>
  <si>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</si>
  <si>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</si>
  <si>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</si>
  <si>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</si>
  <si>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</si>
  <si>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</si>
  <si>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</si>
  <si>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</si>
  <si>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</si>
  <si>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</si>
  <si>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</si>
  <si>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</si>
  <si>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</si>
  <si>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</si>
  <si>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</si>
  <si>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</si>
  <si>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</si>
  <si>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</si>
  <si>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</si>
  <si>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</si>
  <si>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</si>
  <si>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</si>
  <si>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</si>
  <si>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</si>
  <si>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</si>
  <si>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</si>
  <si>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</si>
  <si>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</si>
  <si>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</si>
  <si>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</si>
  <si>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</si>
  <si>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</si>
  <si>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</si>
  <si>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</si>
  <si>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</si>
  <si>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</si>
  <si>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</si>
  <si>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</si>
  <si>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</si>
  <si>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</si>
  <si>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</si>
  <si>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</si>
  <si>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</si>
  <si>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</si>
  <si>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</si>
  <si>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</si>
  <si>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</si>
  <si>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</si>
  <si>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</si>
  <si>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</si>
  <si>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</si>
  <si>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</si>
  <si>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</si>
  <si>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</si>
  <si>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</si>
  <si>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</si>
  <si>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</si>
  <si>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</si>
  <si>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</si>
  <si>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</si>
  <si>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</si>
  <si>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</si>
  <si>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</si>
  <si>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</si>
  <si>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</si>
  <si>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</si>
  <si>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</si>
  <si>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</si>
  <si>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</si>
  <si>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</si>
  <si>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</si>
  <si>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</si>
  <si>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</si>
  <si>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</si>
  <si>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</si>
  <si>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</si>
  <si>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</si>
  <si>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</si>
  <si>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</si>
  <si>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</si>
  <si>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</si>
  <si>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</si>
  <si>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</si>
  <si>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</si>
  <si>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</si>
  <si>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</si>
  <si>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</si>
  <si>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</si>
  <si>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</si>
  <si>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</si>
  <si>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</si>
  <si>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</si>
  <si>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</si>
  <si>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</si>
  <si>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</si>
  <si>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</si>
  <si>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</si>
  <si>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</si>
  <si>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</si>
  <si>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</si>
  <si>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</si>
  <si>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</si>
  <si>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</si>
  <si>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</si>
  <si>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</si>
  <si>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</si>
  <si>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</si>
  <si>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</si>
  <si>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</si>
  <si>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</si>
  <si>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</si>
  <si>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</si>
  <si>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</si>
  <si>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</si>
  <si>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</si>
  <si>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</si>
  <si>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</si>
  <si>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</si>
  <si>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</si>
  <si>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</si>
  <si>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</si>
  <si>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</si>
  <si>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</si>
  <si>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</si>
  <si>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</si>
  <si>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</si>
  <si>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</si>
  <si>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</si>
  <si>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</si>
  <si>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</si>
  <si>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</si>
  <si>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</si>
  <si>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</si>
  <si>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</si>
  <si>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</si>
  <si>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</si>
  <si>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</si>
  <si>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</si>
  <si>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</si>
  <si>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</si>
  <si>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</si>
  <si>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</si>
  <si>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</si>
  <si>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</si>
  <si>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</si>
  <si>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</si>
  <si>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</si>
  <si>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</si>
  <si>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</si>
  <si>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</si>
  <si>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</si>
  <si>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</si>
  <si>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</si>
  <si>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</si>
  <si>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</si>
  <si>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</si>
  <si>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</si>
  <si>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</si>
  <si>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</si>
  <si>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</si>
  <si>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</si>
  <si>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</si>
  <si>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</si>
  <si>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</si>
  <si>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</si>
  <si>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</si>
  <si>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</si>
  <si>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</si>
  <si>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</si>
  <si>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</si>
  <si>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</si>
  <si>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</si>
  <si>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</si>
  <si>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</si>
  <si>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</si>
  <si>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</si>
  <si>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</si>
  <si>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</si>
  <si>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47 0 06 09900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</si>
  <si>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</si>
  <si>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</si>
  <si>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</si>
  <si>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</si>
  <si>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</si>
  <si>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</si>
  <si>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</si>
  <si>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</si>
  <si>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</si>
  <si>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</si>
  <si>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</si>
  <si>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</si>
  <si>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</si>
  <si>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</si>
  <si>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</si>
  <si>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</si>
  <si>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</si>
  <si>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</si>
  <si>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</si>
  <si>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</si>
  <si>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</si>
  <si>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</si>
  <si>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</si>
  <si>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</si>
  <si>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</si>
  <si>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</si>
  <si>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</si>
  <si>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</si>
  <si>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</si>
  <si>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</si>
  <si>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</si>
  <si>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</si>
  <si>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</si>
  <si>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</si>
  <si>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</si>
  <si>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</si>
  <si>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</si>
  <si>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</si>
  <si>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</si>
  <si>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</si>
  <si>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</si>
  <si>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</si>
  <si>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</si>
  <si>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</si>
  <si>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</si>
  <si>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</si>
  <si>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</si>
  <si>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</si>
  <si>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</si>
  <si>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</si>
  <si>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</si>
  <si>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</si>
  <si>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</si>
  <si>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</si>
  <si>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</si>
  <si>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</si>
  <si>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</si>
  <si>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</si>
  <si>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</si>
  <si>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</si>
  <si>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</si>
  <si>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</si>
  <si>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</si>
  <si>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</si>
  <si>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</si>
  <si>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</si>
  <si>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</si>
  <si>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</si>
  <si>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Р2 S4100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</si>
  <si>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</si>
  <si>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</si>
  <si>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</si>
  <si>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</si>
  <si>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</si>
  <si>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</si>
  <si>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</si>
  <si>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</si>
  <si>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</si>
  <si>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</si>
  <si>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</si>
  <si>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</si>
  <si>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</si>
  <si>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</si>
  <si>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</si>
  <si>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</si>
  <si>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</si>
  <si>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</si>
  <si>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</si>
  <si>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</si>
  <si>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</si>
  <si>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</si>
  <si>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</si>
  <si>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</si>
  <si>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</si>
  <si>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</si>
  <si>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</si>
  <si>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</si>
  <si>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</si>
  <si>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</si>
  <si>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</si>
  <si>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</si>
  <si>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</si>
  <si>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</si>
  <si>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</si>
  <si>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</si>
  <si>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</si>
  <si>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</si>
  <si>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</si>
  <si>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</si>
  <si>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</si>
  <si>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</si>
  <si>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</si>
  <si>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</si>
  <si>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</si>
  <si>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</si>
  <si>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</si>
  <si>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</si>
  <si>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</si>
  <si>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</si>
  <si>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</si>
  <si>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</si>
  <si>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</si>
  <si>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 (Предоставление субсидий бюджетным, автономным учреждениям и иным некоммерческим организациям)</t>
  </si>
  <si>
    <t>46 0 20 79524</t>
  </si>
  <si>
    <t>46 0 20 79525</t>
  </si>
  <si>
    <t>Поддержка и развитие профессионального мастерства педагогических работников, поддержка одаренных детей и талантливой молодежи (Предоставление субсидий бюджетным, автономным учреждениям и иным некоммерческим организациям)</t>
  </si>
  <si>
    <t>50 0 20 79508</t>
  </si>
  <si>
    <t>50 0 20 00000</t>
  </si>
  <si>
    <t>Ремонт дорог (Капитальные вложения в объекты недвижимого имущества государственной (муниципальной) собственности)</t>
  </si>
  <si>
    <t>65 0 89 80003</t>
  </si>
  <si>
    <t xml:space="preserve"> Реализация переданных государственных полномочий в области охраны труда (Социальное обеспечение и иные выплаты населению)</t>
  </si>
  <si>
    <t>60 0 11 78006</t>
  </si>
  <si>
    <t>Ямочный ремонт   (Закупка товаров, работ и услуг для государственных (муниципальных) нужд)</t>
  </si>
  <si>
    <t>60 0 20 00000</t>
  </si>
  <si>
    <t>60 0 20 78010</t>
  </si>
  <si>
    <t>Мероприятия по формированию законопослушного поведения участников дорожного движения  (Предоставление субсидий бюджетным, автономным учреждениям и иным некоммерческим организациям)</t>
  </si>
  <si>
    <t>Исполнено за 1 полугодие 2019 года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</si>
  <si>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</si>
  <si>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 (Предоставление субсидий бюджетным, автономным учреждениям и иным некоммерческим организациям)</t>
  </si>
  <si>
    <t>47 0 20 00000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</si>
  <si>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</si>
  <si>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</si>
  <si>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54 0 00 00000</t>
  </si>
  <si>
    <t>Муниципальная программа "Разработка градостроительной документации Чебаркульского городского округа"</t>
  </si>
  <si>
    <t>54 0 07 00000</t>
  </si>
  <si>
    <t>54 0 07 79552</t>
  </si>
  <si>
    <t>54 0 07 79553</t>
  </si>
  <si>
    <t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</si>
  <si>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 (Закупка товаров, работ и услуг для государственных (муниципальных) нужд)</t>
  </si>
  <si>
    <t>60 0 11 S8050</t>
  </si>
  <si>
    <t>63 0 07 43120</t>
  </si>
  <si>
    <t>Создание и содержание мест (площадок) накопления твердых коммунальных отходов  (Закупка товаров, работ и услуг для государственных (муниципальных) нужд)</t>
  </si>
  <si>
    <t>Исполнение расходов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 за 1 полугодие 2019 года</t>
  </si>
  <si>
    <t>Приложение 2
к постановлению администрации
Чебаркульского городского округа
от 16.07.2019 г. № 388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</si>
</sst>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4" fontId="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11" fillId="3" borderId="1" xfId="0" applyNumberFormat="1" applyFont="1" applyFill="1" applyBorder="1"/>
    <xf numFmtId="0" fontId="8" fillId="2" borderId="0" xfId="0" applyFont="1" applyFill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49" fontId="8" fillId="3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textRotation="90" wrapText="1" readingOrder="2"/>
    </xf>
    <xf numFmtId="49" fontId="8" fillId="2" borderId="1" xfId="0" applyNumberFormat="1" applyFont="1" applyFill="1" applyBorder="1" applyAlignment="1">
      <alignment horizontal="center" textRotation="90" readingOrder="2"/>
    </xf>
    <xf numFmtId="49" fontId="8" fillId="2" borderId="1" xfId="0" applyNumberFormat="1" applyFont="1" applyFill="1" applyBorder="1" applyAlignment="1">
      <alignment horizontal="left" vertical="center" textRotation="90" wrapText="1" readingOrder="2"/>
    </xf>
    <xf numFmtId="49" fontId="8" fillId="3" borderId="1" xfId="21" applyNumberFormat="1" applyFont="1" applyFill="1" applyBorder="1" applyAlignment="1">
      <alignment horizontal="left" vertical="center" wrapText="1"/>
      <protection/>
    </xf>
    <xf numFmtId="0" fontId="8" fillId="3" borderId="1" xfId="21" applyNumberFormat="1" applyFont="1" applyFill="1" applyBorder="1" applyAlignment="1">
      <alignment horizontal="left" vertical="center" wrapText="1"/>
      <protection/>
    </xf>
    <xf numFmtId="49" fontId="13" fillId="3" borderId="1" xfId="21" applyNumberFormat="1" applyFont="1" applyFill="1" applyBorder="1" applyAlignment="1">
      <alignment horizontal="left" vertical="center" wrapText="1"/>
      <protection/>
    </xf>
    <xf numFmtId="4" fontId="0" fillId="0" borderId="0" xfId="0" applyNumberFormat="1"/>
    <xf numFmtId="0" fontId="0" fillId="4" borderId="0" xfId="0" applyFill="1"/>
    <xf numFmtId="0" fontId="13" fillId="3" borderId="1" xfId="21" applyNumberFormat="1" applyFont="1" applyFill="1" applyBorder="1" applyAlignment="1">
      <alignment horizontal="left"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/>
    <xf numFmtId="4" fontId="5" fillId="3" borderId="1" xfId="20" applyNumberFormat="1" applyFont="1" applyFill="1" applyBorder="1">
      <alignment/>
      <protection/>
    </xf>
    <xf numFmtId="49" fontId="14" fillId="3" borderId="1" xfId="20" applyNumberFormat="1" applyFont="1" applyFill="1" applyBorder="1">
      <alignment/>
      <protection/>
    </xf>
    <xf numFmtId="0" fontId="0" fillId="3" borderId="0" xfId="0" applyFill="1" applyBorder="1"/>
    <xf numFmtId="0" fontId="0" fillId="3" borderId="0" xfId="0" applyFill="1"/>
    <xf numFmtId="0" fontId="8" fillId="3" borderId="1" xfId="0" applyNumberFormat="1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right" vertical="center" wrapText="1"/>
    </xf>
    <xf numFmtId="4" fontId="7" fillId="3" borderId="0" xfId="0" applyNumberFormat="1" applyFont="1" applyFill="1" applyBorder="1" applyAlignment="1">
      <alignment horizontal="right" vertical="center" wrapText="1"/>
    </xf>
    <xf numFmtId="49" fontId="8" fillId="3" borderId="1" xfId="21" applyNumberFormat="1" applyFont="1" applyFill="1" applyBorder="1" applyAlignment="1">
      <alignment horizontal="left" vertical="center" wrapText="1"/>
      <protection/>
    </xf>
    <xf numFmtId="0" fontId="2" fillId="3" borderId="0" xfId="0" applyFont="1" applyFill="1"/>
    <xf numFmtId="49" fontId="8" fillId="2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/>
    <xf numFmtId="4" fontId="11" fillId="3" borderId="0" xfId="0" applyNumberFormat="1" applyFont="1" applyFill="1" applyBorder="1"/>
    <xf numFmtId="4" fontId="5" fillId="3" borderId="0" xfId="0" applyNumberFormat="1" applyFont="1" applyFill="1" applyBorder="1"/>
    <xf numFmtId="4" fontId="5" fillId="3" borderId="0" xfId="20" applyNumberFormat="1" applyFont="1" applyFill="1" applyBorder="1">
      <alignment/>
      <protection/>
    </xf>
    <xf numFmtId="4" fontId="8" fillId="3" borderId="0" xfId="0" applyNumberFormat="1" applyFont="1" applyFill="1" applyBorder="1"/>
    <xf numFmtId="0" fontId="15" fillId="3" borderId="1" xfId="0" applyFont="1" applyFill="1" applyBorder="1" applyAlignment="1">
      <alignment wrapText="1"/>
    </xf>
    <xf numFmtId="49" fontId="14" fillId="3" borderId="1" xfId="21" applyNumberFormat="1" applyFont="1" applyFill="1" applyBorder="1" applyAlignment="1">
      <alignment horizontal="left" vertical="center" wrapText="1"/>
      <protection/>
    </xf>
    <xf numFmtId="0" fontId="13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right"/>
    </xf>
    <xf numFmtId="0" fontId="0" fillId="3" borderId="0" xfId="0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118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118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118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7410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190500</xdr:colOff>
      <xdr:row>170</xdr:row>
      <xdr:rowOff>142875</xdr:rowOff>
    </xdr:to>
    <xdr:pic>
      <xdr:nvPicPr>
        <xdr:cNvPr id="118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74109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173</xdr:row>
      <xdr:rowOff>142875</xdr:rowOff>
    </xdr:to>
    <xdr:pic>
      <xdr:nvPicPr>
        <xdr:cNvPr id="1185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94873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190500</xdr:colOff>
      <xdr:row>173</xdr:row>
      <xdr:rowOff>142875</xdr:rowOff>
    </xdr:to>
    <xdr:pic>
      <xdr:nvPicPr>
        <xdr:cNvPr id="1186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8948737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59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64.25390625" style="18" customWidth="1"/>
    <col min="2" max="2" width="12.00390625" style="18" customWidth="1"/>
    <col min="3" max="3" width="5.875" style="18" customWidth="1"/>
    <col min="4" max="4" width="6.125" style="18" customWidth="1"/>
    <col min="5" max="5" width="6.375" style="18" customWidth="1"/>
    <col min="6" max="7" width="16.375" style="18" customWidth="1"/>
    <col min="8" max="8" width="12.00390625" style="0" customWidth="1"/>
    <col min="9" max="9" width="17.375" style="0" customWidth="1"/>
    <col min="10" max="10" width="14.25390625" style="0" customWidth="1"/>
    <col min="11" max="11" width="11.25390625" style="0" customWidth="1"/>
  </cols>
  <sheetData>
    <row r="1" spans="2:7" ht="64.5" customHeight="1">
      <c r="B1" s="61" t="s">
        <v>554</v>
      </c>
      <c r="C1" s="61"/>
      <c r="D1" s="61"/>
      <c r="E1" s="61"/>
      <c r="F1" s="61"/>
      <c r="G1"/>
    </row>
    <row r="2" spans="1:7" ht="38.25" customHeight="1">
      <c r="A2" s="59" t="s">
        <v>553</v>
      </c>
      <c r="B2" s="59"/>
      <c r="C2" s="59"/>
      <c r="D2" s="59"/>
      <c r="E2" s="59"/>
      <c r="F2" s="59"/>
      <c r="G2"/>
    </row>
    <row r="3" spans="1:7" ht="15" customHeight="1">
      <c r="A3" s="60" t="s">
        <v>43</v>
      </c>
      <c r="B3" s="60"/>
      <c r="C3" s="60"/>
      <c r="D3" s="60"/>
      <c r="E3" s="60"/>
      <c r="F3" s="60"/>
      <c r="G3"/>
    </row>
    <row r="4" spans="1:9" ht="68.25" customHeight="1">
      <c r="A4" s="22" t="s">
        <v>25</v>
      </c>
      <c r="B4" s="23" t="s">
        <v>28</v>
      </c>
      <c r="C4" s="24" t="s">
        <v>26</v>
      </c>
      <c r="D4" s="24" t="s">
        <v>27</v>
      </c>
      <c r="E4" s="25" t="s">
        <v>52</v>
      </c>
      <c r="F4" s="22" t="s">
        <v>537</v>
      </c>
      <c r="G4" s="51"/>
      <c r="I4" s="29"/>
    </row>
    <row r="5" spans="1:7" s="1" customFormat="1" ht="12.75">
      <c r="A5" s="19" t="s">
        <v>29</v>
      </c>
      <c r="B5" s="19"/>
      <c r="C5" s="19"/>
      <c r="D5" s="19"/>
      <c r="E5" s="19"/>
      <c r="F5" s="16">
        <f>SUM(F9+F12+F16+F19+F52+F55+F96+F109+F113+F118+F125+F148+F206+F212+F216+F235+F250+F253+F275+F303+F326+F232+F315)+F6+F42+F312+F323+F202</f>
        <v>511538062.3899999</v>
      </c>
      <c r="G5" s="52"/>
    </row>
    <row r="6" spans="1:7" s="1" customFormat="1" ht="25.5">
      <c r="A6" s="31" t="s">
        <v>314</v>
      </c>
      <c r="B6" s="20" t="s">
        <v>316</v>
      </c>
      <c r="C6" s="19"/>
      <c r="D6" s="19"/>
      <c r="E6" s="19"/>
      <c r="F6" s="17">
        <f>F7</f>
        <v>0</v>
      </c>
      <c r="G6" s="53"/>
    </row>
    <row r="7" spans="1:7" s="1" customFormat="1" ht="12.75">
      <c r="A7" s="26" t="s">
        <v>22</v>
      </c>
      <c r="B7" s="26" t="s">
        <v>317</v>
      </c>
      <c r="C7" s="26"/>
      <c r="D7" s="26"/>
      <c r="E7" s="26"/>
      <c r="F7" s="15">
        <f>F8</f>
        <v>0</v>
      </c>
      <c r="G7" s="54"/>
    </row>
    <row r="8" spans="1:7" s="1" customFormat="1" ht="25.5">
      <c r="A8" s="26" t="s">
        <v>315</v>
      </c>
      <c r="B8" s="26" t="s">
        <v>318</v>
      </c>
      <c r="C8" s="26" t="s">
        <v>31</v>
      </c>
      <c r="D8" s="26" t="s">
        <v>100</v>
      </c>
      <c r="E8" s="26" t="s">
        <v>47</v>
      </c>
      <c r="F8" s="15">
        <v>0</v>
      </c>
      <c r="G8" s="54"/>
    </row>
    <row r="9" spans="1:7" s="2" customFormat="1" ht="32.25" customHeight="1">
      <c r="A9" s="31" t="s">
        <v>319</v>
      </c>
      <c r="B9" s="20" t="s">
        <v>143</v>
      </c>
      <c r="C9" s="21"/>
      <c r="D9" s="21"/>
      <c r="E9" s="21"/>
      <c r="F9" s="17">
        <f>F10</f>
        <v>0</v>
      </c>
      <c r="G9" s="53"/>
    </row>
    <row r="10" spans="1:7" s="4" customFormat="1" ht="12.75">
      <c r="A10" s="26" t="s">
        <v>22</v>
      </c>
      <c r="B10" s="21" t="s">
        <v>144</v>
      </c>
      <c r="C10" s="21"/>
      <c r="D10" s="21"/>
      <c r="E10" s="21"/>
      <c r="F10" s="15">
        <f>SUM(F11)</f>
        <v>0</v>
      </c>
      <c r="G10" s="54"/>
    </row>
    <row r="11" spans="1:7" s="2" customFormat="1" ht="33.75" customHeight="1">
      <c r="A11" s="26" t="s">
        <v>320</v>
      </c>
      <c r="B11" s="21" t="s">
        <v>145</v>
      </c>
      <c r="C11" s="21" t="s">
        <v>31</v>
      </c>
      <c r="D11" s="21" t="s">
        <v>100</v>
      </c>
      <c r="E11" s="21" t="s">
        <v>47</v>
      </c>
      <c r="F11" s="15">
        <v>0</v>
      </c>
      <c r="G11" s="54"/>
    </row>
    <row r="12" spans="1:7" s="2" customFormat="1" ht="25.5">
      <c r="A12" s="28" t="s">
        <v>321</v>
      </c>
      <c r="B12" s="20" t="s">
        <v>114</v>
      </c>
      <c r="C12" s="21"/>
      <c r="D12" s="21"/>
      <c r="E12" s="21"/>
      <c r="F12" s="17">
        <f>SUM(F13)</f>
        <v>400000</v>
      </c>
      <c r="G12" s="53"/>
    </row>
    <row r="13" spans="1:7" s="2" customFormat="1" ht="42.75" customHeight="1">
      <c r="A13" s="32" t="s">
        <v>122</v>
      </c>
      <c r="B13" s="21" t="s">
        <v>323</v>
      </c>
      <c r="C13" s="21"/>
      <c r="D13" s="21"/>
      <c r="E13" s="21"/>
      <c r="F13" s="15">
        <f>SUM(F15)</f>
        <v>400000</v>
      </c>
      <c r="G13" s="54"/>
    </row>
    <row r="14" spans="1:7" s="2" customFormat="1" ht="18.75" customHeight="1">
      <c r="A14" s="32" t="s">
        <v>322</v>
      </c>
      <c r="B14" s="21" t="s">
        <v>146</v>
      </c>
      <c r="C14" s="21"/>
      <c r="D14" s="21"/>
      <c r="E14" s="21"/>
      <c r="F14" s="15">
        <f>F15</f>
        <v>400000</v>
      </c>
      <c r="G14" s="54"/>
    </row>
    <row r="15" spans="1:7" s="2" customFormat="1" ht="33" customHeight="1">
      <c r="A15" s="32" t="s">
        <v>439</v>
      </c>
      <c r="B15" s="21" t="s">
        <v>147</v>
      </c>
      <c r="C15" s="21" t="s">
        <v>35</v>
      </c>
      <c r="D15" s="21" t="s">
        <v>35</v>
      </c>
      <c r="E15" s="21" t="s">
        <v>50</v>
      </c>
      <c r="F15" s="15">
        <f>100000+300000</f>
        <v>400000</v>
      </c>
      <c r="G15" s="54"/>
    </row>
    <row r="16" spans="1:7" s="2" customFormat="1" ht="24.75" customHeight="1">
      <c r="A16" s="28" t="s">
        <v>416</v>
      </c>
      <c r="B16" s="20" t="s">
        <v>141</v>
      </c>
      <c r="C16" s="21"/>
      <c r="D16" s="21"/>
      <c r="E16" s="21"/>
      <c r="F16" s="17">
        <f>F17</f>
        <v>15000</v>
      </c>
      <c r="G16" s="53"/>
    </row>
    <row r="17" spans="1:7" s="2" customFormat="1" ht="12.75">
      <c r="A17" s="21" t="s">
        <v>22</v>
      </c>
      <c r="B17" s="21" t="s">
        <v>142</v>
      </c>
      <c r="C17" s="21"/>
      <c r="D17" s="21"/>
      <c r="E17" s="21"/>
      <c r="F17" s="15">
        <f>SUM(F18)</f>
        <v>15000</v>
      </c>
      <c r="G17" s="54"/>
    </row>
    <row r="18" spans="1:7" s="2" customFormat="1" ht="43.5" customHeight="1">
      <c r="A18" s="33" t="s">
        <v>324</v>
      </c>
      <c r="B18" s="21" t="s">
        <v>148</v>
      </c>
      <c r="C18" s="21" t="s">
        <v>36</v>
      </c>
      <c r="D18" s="21" t="s">
        <v>30</v>
      </c>
      <c r="E18" s="21" t="s">
        <v>47</v>
      </c>
      <c r="F18" s="15">
        <v>15000</v>
      </c>
      <c r="G18" s="54"/>
    </row>
    <row r="19" spans="1:7" s="2" customFormat="1" ht="33" customHeight="1">
      <c r="A19" s="28" t="s">
        <v>338</v>
      </c>
      <c r="B19" s="20" t="s">
        <v>103</v>
      </c>
      <c r="C19" s="21"/>
      <c r="D19" s="21"/>
      <c r="E19" s="21"/>
      <c r="F19" s="17">
        <f>SUM(F20+F23+F27+F31+F38)</f>
        <v>27870111.83</v>
      </c>
      <c r="G19" s="53"/>
    </row>
    <row r="20" spans="1:7" s="2" customFormat="1" ht="14.45" customHeight="1">
      <c r="A20" s="26" t="s">
        <v>58</v>
      </c>
      <c r="B20" s="21" t="s">
        <v>156</v>
      </c>
      <c r="C20" s="21"/>
      <c r="D20" s="21"/>
      <c r="E20" s="21"/>
      <c r="F20" s="15">
        <f>SUM(F21:F22)</f>
        <v>493256.2</v>
      </c>
      <c r="G20" s="54"/>
    </row>
    <row r="21" spans="1:7" s="3" customFormat="1" ht="72.75" customHeight="1">
      <c r="A21" s="27" t="s">
        <v>63</v>
      </c>
      <c r="B21" s="21" t="s">
        <v>157</v>
      </c>
      <c r="C21" s="21" t="s">
        <v>41</v>
      </c>
      <c r="D21" s="21" t="s">
        <v>38</v>
      </c>
      <c r="E21" s="21" t="s">
        <v>46</v>
      </c>
      <c r="F21" s="15">
        <v>488256.2</v>
      </c>
      <c r="G21" s="54"/>
    </row>
    <row r="22" spans="1:7" s="2" customFormat="1" ht="39" customHeight="1">
      <c r="A22" s="26" t="s">
        <v>64</v>
      </c>
      <c r="B22" s="21" t="s">
        <v>157</v>
      </c>
      <c r="C22" s="21" t="s">
        <v>41</v>
      </c>
      <c r="D22" s="21" t="s">
        <v>38</v>
      </c>
      <c r="E22" s="21" t="s">
        <v>47</v>
      </c>
      <c r="F22" s="15">
        <v>5000</v>
      </c>
      <c r="G22" s="54"/>
    </row>
    <row r="23" spans="1:7" s="2" customFormat="1" ht="12.75">
      <c r="A23" s="34" t="s">
        <v>22</v>
      </c>
      <c r="B23" s="21" t="s">
        <v>150</v>
      </c>
      <c r="C23" s="21"/>
      <c r="D23" s="21"/>
      <c r="E23" s="21"/>
      <c r="F23" s="15">
        <f>SUM(F24:F26)</f>
        <v>563167</v>
      </c>
      <c r="G23" s="54"/>
    </row>
    <row r="24" spans="1:12" s="2" customFormat="1" ht="51">
      <c r="A24" s="26" t="s">
        <v>262</v>
      </c>
      <c r="B24" s="21" t="s">
        <v>151</v>
      </c>
      <c r="C24" s="21" t="s">
        <v>41</v>
      </c>
      <c r="D24" s="21" t="s">
        <v>32</v>
      </c>
      <c r="E24" s="21" t="s">
        <v>46</v>
      </c>
      <c r="F24" s="15">
        <v>209648</v>
      </c>
      <c r="G24" s="54"/>
      <c r="H24" s="6"/>
      <c r="I24" s="14"/>
      <c r="J24" s="8"/>
      <c r="K24" s="9"/>
      <c r="L24" s="11"/>
    </row>
    <row r="25" spans="1:12" s="2" customFormat="1" ht="25.5">
      <c r="A25" s="26" t="s">
        <v>130</v>
      </c>
      <c r="B25" s="21" t="s">
        <v>151</v>
      </c>
      <c r="C25" s="21" t="s">
        <v>41</v>
      </c>
      <c r="D25" s="21" t="s">
        <v>32</v>
      </c>
      <c r="E25" s="21" t="s">
        <v>47</v>
      </c>
      <c r="F25" s="15">
        <f>6675+231641</f>
        <v>238316</v>
      </c>
      <c r="G25" s="54"/>
      <c r="H25" s="6"/>
      <c r="I25" s="14"/>
      <c r="J25" s="8"/>
      <c r="K25" s="9"/>
      <c r="L25" s="11"/>
    </row>
    <row r="26" spans="1:12" s="44" customFormat="1" ht="25.5" customHeight="1">
      <c r="A26" s="32" t="s">
        <v>7</v>
      </c>
      <c r="B26" s="21" t="s">
        <v>152</v>
      </c>
      <c r="C26" s="21" t="s">
        <v>41</v>
      </c>
      <c r="D26" s="21" t="s">
        <v>32</v>
      </c>
      <c r="E26" s="21" t="s">
        <v>50</v>
      </c>
      <c r="F26" s="15">
        <v>115203</v>
      </c>
      <c r="G26" s="54"/>
      <c r="H26" s="46"/>
      <c r="I26" s="47"/>
      <c r="J26" s="48"/>
      <c r="K26" s="48"/>
      <c r="L26" s="43"/>
    </row>
    <row r="27" spans="1:12" s="2" customFormat="1" ht="27" customHeight="1">
      <c r="A27" s="34" t="s">
        <v>45</v>
      </c>
      <c r="B27" s="21" t="s">
        <v>149</v>
      </c>
      <c r="C27" s="21"/>
      <c r="D27" s="21"/>
      <c r="E27" s="21"/>
      <c r="F27" s="15">
        <f>SUM(F28:F30)</f>
        <v>23801376</v>
      </c>
      <c r="G27" s="54"/>
      <c r="H27" s="6"/>
      <c r="I27" s="14"/>
      <c r="J27" s="8"/>
      <c r="K27" s="9"/>
      <c r="L27" s="11"/>
    </row>
    <row r="28" spans="1:12" s="2" customFormat="1" ht="65.25" customHeight="1">
      <c r="A28" s="27" t="s">
        <v>285</v>
      </c>
      <c r="B28" s="21" t="s">
        <v>325</v>
      </c>
      <c r="C28" s="21" t="s">
        <v>41</v>
      </c>
      <c r="D28" s="21" t="s">
        <v>32</v>
      </c>
      <c r="E28" s="21" t="s">
        <v>51</v>
      </c>
      <c r="F28" s="15">
        <v>4770700</v>
      </c>
      <c r="G28" s="54"/>
      <c r="H28" s="11"/>
      <c r="I28" s="11"/>
      <c r="J28" s="11"/>
      <c r="K28" s="11"/>
      <c r="L28" s="11"/>
    </row>
    <row r="29" spans="1:12" s="2" customFormat="1" ht="38.25" customHeight="1">
      <c r="A29" s="34" t="s">
        <v>327</v>
      </c>
      <c r="B29" s="21" t="s">
        <v>326</v>
      </c>
      <c r="C29" s="21" t="s">
        <v>41</v>
      </c>
      <c r="D29" s="21" t="s">
        <v>32</v>
      </c>
      <c r="E29" s="21" t="s">
        <v>51</v>
      </c>
      <c r="F29" s="15">
        <v>6693193.5</v>
      </c>
      <c r="G29" s="54"/>
      <c r="H29" s="11"/>
      <c r="I29" s="11"/>
      <c r="J29" s="11"/>
      <c r="K29" s="11"/>
      <c r="L29" s="11"/>
    </row>
    <row r="30" spans="1:7" s="2" customFormat="1" ht="48.75" customHeight="1">
      <c r="A30" s="34" t="s">
        <v>260</v>
      </c>
      <c r="B30" s="21" t="s">
        <v>153</v>
      </c>
      <c r="C30" s="21" t="s">
        <v>41</v>
      </c>
      <c r="D30" s="21" t="s">
        <v>32</v>
      </c>
      <c r="E30" s="21" t="s">
        <v>51</v>
      </c>
      <c r="F30" s="15">
        <v>12337482.5</v>
      </c>
      <c r="G30" s="54"/>
    </row>
    <row r="31" spans="1:7" s="2" customFormat="1" ht="13.9" customHeight="1">
      <c r="A31" s="34" t="s">
        <v>93</v>
      </c>
      <c r="B31" s="21" t="s">
        <v>154</v>
      </c>
      <c r="C31" s="21"/>
      <c r="D31" s="21"/>
      <c r="E31" s="21"/>
      <c r="F31" s="15">
        <f>SUM(F32:F37)</f>
        <v>1598900</v>
      </c>
      <c r="G31" s="54"/>
    </row>
    <row r="32" spans="1:7" s="2" customFormat="1" ht="49.5" customHeight="1">
      <c r="A32" s="34" t="s">
        <v>417</v>
      </c>
      <c r="B32" s="21" t="s">
        <v>440</v>
      </c>
      <c r="C32" s="21" t="s">
        <v>41</v>
      </c>
      <c r="D32" s="21" t="s">
        <v>32</v>
      </c>
      <c r="E32" s="21" t="s">
        <v>51</v>
      </c>
      <c r="F32" s="15">
        <v>669100</v>
      </c>
      <c r="G32" s="54"/>
    </row>
    <row r="33" spans="1:7" s="2" customFormat="1" ht="54" customHeight="1">
      <c r="A33" s="34" t="s">
        <v>418</v>
      </c>
      <c r="B33" s="21" t="s">
        <v>441</v>
      </c>
      <c r="C33" s="21" t="s">
        <v>41</v>
      </c>
      <c r="D33" s="21" t="s">
        <v>32</v>
      </c>
      <c r="E33" s="21" t="s">
        <v>51</v>
      </c>
      <c r="F33" s="15">
        <v>352200</v>
      </c>
      <c r="G33" s="54"/>
    </row>
    <row r="34" spans="1:7" s="2" customFormat="1" ht="39.75" customHeight="1">
      <c r="A34" s="34" t="s">
        <v>402</v>
      </c>
      <c r="B34" s="21" t="s">
        <v>442</v>
      </c>
      <c r="C34" s="21" t="s">
        <v>41</v>
      </c>
      <c r="D34" s="21" t="s">
        <v>31</v>
      </c>
      <c r="E34" s="21" t="s">
        <v>51</v>
      </c>
      <c r="F34" s="15">
        <v>435100</v>
      </c>
      <c r="G34" s="54"/>
    </row>
    <row r="35" spans="1:7" s="2" customFormat="1" ht="80.25" customHeight="1">
      <c r="A35" s="34" t="s">
        <v>539</v>
      </c>
      <c r="B35" s="21" t="s">
        <v>538</v>
      </c>
      <c r="C35" s="21" t="s">
        <v>41</v>
      </c>
      <c r="D35" s="21" t="s">
        <v>32</v>
      </c>
      <c r="E35" s="21" t="s">
        <v>51</v>
      </c>
      <c r="F35" s="15">
        <v>0</v>
      </c>
      <c r="G35" s="54"/>
    </row>
    <row r="36" spans="1:7" s="2" customFormat="1" ht="41.25" customHeight="1">
      <c r="A36" s="32" t="s">
        <v>328</v>
      </c>
      <c r="B36" s="21" t="s">
        <v>155</v>
      </c>
      <c r="C36" s="21" t="s">
        <v>41</v>
      </c>
      <c r="D36" s="21" t="s">
        <v>32</v>
      </c>
      <c r="E36" s="21" t="s">
        <v>51</v>
      </c>
      <c r="F36" s="15">
        <v>142500</v>
      </c>
      <c r="G36" s="54"/>
    </row>
    <row r="37" spans="1:7" s="2" customFormat="1" ht="34.5" customHeight="1">
      <c r="A37" s="32" t="s">
        <v>522</v>
      </c>
      <c r="B37" s="21" t="s">
        <v>521</v>
      </c>
      <c r="C37" s="21" t="s">
        <v>41</v>
      </c>
      <c r="D37" s="21" t="s">
        <v>32</v>
      </c>
      <c r="E37" s="21" t="s">
        <v>51</v>
      </c>
      <c r="F37" s="15">
        <v>0</v>
      </c>
      <c r="G37" s="54"/>
    </row>
    <row r="38" spans="1:7" s="2" customFormat="1" ht="17.25" customHeight="1">
      <c r="A38" s="33" t="s">
        <v>44</v>
      </c>
      <c r="B38" s="21" t="s">
        <v>158</v>
      </c>
      <c r="C38" s="21"/>
      <c r="D38" s="21"/>
      <c r="E38" s="21"/>
      <c r="F38" s="15">
        <f>SUM(F39:F41)</f>
        <v>1413412.6300000001</v>
      </c>
      <c r="G38" s="54"/>
    </row>
    <row r="39" spans="1:7" s="2" customFormat="1" ht="85.5" customHeight="1">
      <c r="A39" s="27" t="s">
        <v>121</v>
      </c>
      <c r="B39" s="21" t="s">
        <v>159</v>
      </c>
      <c r="C39" s="21" t="s">
        <v>41</v>
      </c>
      <c r="D39" s="21" t="s">
        <v>38</v>
      </c>
      <c r="E39" s="21" t="s">
        <v>46</v>
      </c>
      <c r="F39" s="15">
        <v>1297903.09</v>
      </c>
      <c r="G39" s="54"/>
    </row>
    <row r="40" spans="1:7" s="2" customFormat="1" ht="56.25" customHeight="1">
      <c r="A40" s="27" t="s">
        <v>123</v>
      </c>
      <c r="B40" s="21" t="s">
        <v>159</v>
      </c>
      <c r="C40" s="21" t="s">
        <v>41</v>
      </c>
      <c r="D40" s="21" t="s">
        <v>38</v>
      </c>
      <c r="E40" s="21" t="s">
        <v>47</v>
      </c>
      <c r="F40" s="15">
        <v>115309.54</v>
      </c>
      <c r="G40" s="54"/>
    </row>
    <row r="41" spans="1:7" s="2" customFormat="1" ht="56.25" customHeight="1">
      <c r="A41" s="27" t="s">
        <v>124</v>
      </c>
      <c r="B41" s="21" t="s">
        <v>159</v>
      </c>
      <c r="C41" s="21" t="s">
        <v>41</v>
      </c>
      <c r="D41" s="21" t="s">
        <v>38</v>
      </c>
      <c r="E41" s="21" t="s">
        <v>49</v>
      </c>
      <c r="F41" s="15">
        <v>200</v>
      </c>
      <c r="G41" s="54"/>
    </row>
    <row r="42" spans="1:7" s="2" customFormat="1" ht="27.75" customHeight="1">
      <c r="A42" s="35" t="s">
        <v>329</v>
      </c>
      <c r="B42" s="20" t="s">
        <v>330</v>
      </c>
      <c r="C42" s="20"/>
      <c r="D42" s="20"/>
      <c r="E42" s="20"/>
      <c r="F42" s="17">
        <f>F43+F46</f>
        <v>224520.94</v>
      </c>
      <c r="G42" s="53"/>
    </row>
    <row r="43" spans="1:7" s="2" customFormat="1" ht="18" customHeight="1">
      <c r="A43" s="32" t="s">
        <v>22</v>
      </c>
      <c r="B43" s="21" t="s">
        <v>331</v>
      </c>
      <c r="C43" s="21"/>
      <c r="D43" s="21"/>
      <c r="E43" s="21"/>
      <c r="F43" s="15">
        <f>SUM(F44:F45)</f>
        <v>199520.94</v>
      </c>
      <c r="G43" s="54"/>
    </row>
    <row r="44" spans="1:7" s="2" customFormat="1" ht="27" customHeight="1">
      <c r="A44" s="32" t="s">
        <v>272</v>
      </c>
      <c r="B44" s="21" t="s">
        <v>333</v>
      </c>
      <c r="C44" s="21" t="s">
        <v>38</v>
      </c>
      <c r="D44" s="21" t="s">
        <v>32</v>
      </c>
      <c r="E44" s="21" t="s">
        <v>47</v>
      </c>
      <c r="F44" s="15">
        <v>193600</v>
      </c>
      <c r="G44" s="54"/>
    </row>
    <row r="45" spans="1:7" s="2" customFormat="1" ht="29.25" customHeight="1">
      <c r="A45" s="32" t="s">
        <v>449</v>
      </c>
      <c r="B45" s="21" t="s">
        <v>443</v>
      </c>
      <c r="C45" s="21" t="s">
        <v>38</v>
      </c>
      <c r="D45" s="21" t="s">
        <v>38</v>
      </c>
      <c r="E45" s="21" t="s">
        <v>47</v>
      </c>
      <c r="F45" s="15">
        <v>5920.94</v>
      </c>
      <c r="G45" s="54"/>
    </row>
    <row r="46" spans="1:7" s="2" customFormat="1" ht="23.25" customHeight="1">
      <c r="A46" s="33" t="s">
        <v>76</v>
      </c>
      <c r="B46" s="21" t="s">
        <v>332</v>
      </c>
      <c r="C46" s="21"/>
      <c r="D46" s="21"/>
      <c r="E46" s="21"/>
      <c r="F46" s="15">
        <f>SUM(F47:F51)</f>
        <v>25000</v>
      </c>
      <c r="G46" s="54"/>
    </row>
    <row r="47" spans="1:7" s="2" customFormat="1" ht="32.25" customHeight="1">
      <c r="A47" s="32" t="s">
        <v>392</v>
      </c>
      <c r="B47" s="21" t="s">
        <v>444</v>
      </c>
      <c r="C47" s="21" t="s">
        <v>38</v>
      </c>
      <c r="D47" s="21" t="s">
        <v>38</v>
      </c>
      <c r="E47" s="21" t="s">
        <v>77</v>
      </c>
      <c r="F47" s="15">
        <v>25000</v>
      </c>
      <c r="G47" s="54"/>
    </row>
    <row r="48" spans="1:7" s="2" customFormat="1" ht="63.75" customHeight="1">
      <c r="A48" s="36" t="s">
        <v>403</v>
      </c>
      <c r="B48" s="21" t="s">
        <v>445</v>
      </c>
      <c r="C48" s="21" t="s">
        <v>38</v>
      </c>
      <c r="D48" s="21" t="s">
        <v>32</v>
      </c>
      <c r="E48" s="21" t="s">
        <v>47</v>
      </c>
      <c r="F48" s="15">
        <v>0</v>
      </c>
      <c r="G48" s="54"/>
    </row>
    <row r="49" spans="1:7" s="2" customFormat="1" ht="53.25" customHeight="1">
      <c r="A49" s="36" t="s">
        <v>419</v>
      </c>
      <c r="B49" s="21" t="s">
        <v>446</v>
      </c>
      <c r="C49" s="21" t="s">
        <v>38</v>
      </c>
      <c r="D49" s="21" t="s">
        <v>32</v>
      </c>
      <c r="E49" s="21" t="s">
        <v>77</v>
      </c>
      <c r="F49" s="15">
        <v>0</v>
      </c>
      <c r="G49" s="54"/>
    </row>
    <row r="50" spans="1:7" s="2" customFormat="1" ht="25.5" customHeight="1">
      <c r="A50" s="32" t="s">
        <v>396</v>
      </c>
      <c r="B50" s="21" t="s">
        <v>409</v>
      </c>
      <c r="C50" s="21" t="s">
        <v>38</v>
      </c>
      <c r="D50" s="21" t="s">
        <v>32</v>
      </c>
      <c r="E50" s="21" t="s">
        <v>47</v>
      </c>
      <c r="F50" s="15">
        <v>0</v>
      </c>
      <c r="G50" s="54"/>
    </row>
    <row r="51" spans="1:7" s="44" customFormat="1" ht="32.25" customHeight="1">
      <c r="A51" s="32" t="s">
        <v>448</v>
      </c>
      <c r="B51" s="21" t="s">
        <v>447</v>
      </c>
      <c r="C51" s="21" t="s">
        <v>38</v>
      </c>
      <c r="D51" s="21" t="s">
        <v>38</v>
      </c>
      <c r="E51" s="21" t="s">
        <v>77</v>
      </c>
      <c r="F51" s="15">
        <v>0</v>
      </c>
      <c r="G51" s="54"/>
    </row>
    <row r="52" spans="1:7" s="2" customFormat="1" ht="25.5">
      <c r="A52" s="28" t="s">
        <v>334</v>
      </c>
      <c r="B52" s="20" t="s">
        <v>97</v>
      </c>
      <c r="C52" s="21"/>
      <c r="D52" s="21"/>
      <c r="E52" s="21"/>
      <c r="F52" s="17">
        <f>F53</f>
        <v>58000</v>
      </c>
      <c r="G52" s="53"/>
    </row>
    <row r="53" spans="1:7" s="2" customFormat="1" ht="27" customHeight="1">
      <c r="A53" s="26" t="s">
        <v>113</v>
      </c>
      <c r="B53" s="21" t="s">
        <v>98</v>
      </c>
      <c r="C53" s="21"/>
      <c r="D53" s="21"/>
      <c r="E53" s="21"/>
      <c r="F53" s="15">
        <f>SUM(F54)</f>
        <v>58000</v>
      </c>
      <c r="G53" s="54"/>
    </row>
    <row r="54" spans="1:7" s="2" customFormat="1" ht="39.75" customHeight="1">
      <c r="A54" s="26" t="s">
        <v>261</v>
      </c>
      <c r="B54" s="21" t="s">
        <v>99</v>
      </c>
      <c r="C54" s="21" t="s">
        <v>31</v>
      </c>
      <c r="D54" s="21" t="s">
        <v>100</v>
      </c>
      <c r="E54" s="21" t="s">
        <v>51</v>
      </c>
      <c r="F54" s="15">
        <v>58000</v>
      </c>
      <c r="G54" s="54"/>
    </row>
    <row r="55" spans="1:7" s="2" customFormat="1" ht="25.5" customHeight="1">
      <c r="A55" s="37" t="s">
        <v>337</v>
      </c>
      <c r="B55" s="20" t="s">
        <v>96</v>
      </c>
      <c r="C55" s="21"/>
      <c r="D55" s="21"/>
      <c r="E55" s="21"/>
      <c r="F55" s="17">
        <f>SUM(F56+F59+F61+F66+F76+F88+F90)+F94</f>
        <v>153938577.69</v>
      </c>
      <c r="G55" s="53"/>
    </row>
    <row r="56" spans="1:7" s="2" customFormat="1" ht="12.75">
      <c r="A56" s="26" t="s">
        <v>58</v>
      </c>
      <c r="B56" s="21" t="s">
        <v>166</v>
      </c>
      <c r="C56" s="21"/>
      <c r="D56" s="21"/>
      <c r="E56" s="21"/>
      <c r="F56" s="15">
        <f>SUM(F57:F58)</f>
        <v>1530901.49</v>
      </c>
      <c r="G56" s="54"/>
    </row>
    <row r="57" spans="1:11" s="2" customFormat="1" ht="63.75">
      <c r="A57" s="27" t="s">
        <v>63</v>
      </c>
      <c r="B57" s="21" t="s">
        <v>167</v>
      </c>
      <c r="C57" s="21" t="s">
        <v>39</v>
      </c>
      <c r="D57" s="21" t="s">
        <v>35</v>
      </c>
      <c r="E57" s="21" t="s">
        <v>46</v>
      </c>
      <c r="F57" s="15">
        <v>1376486.5</v>
      </c>
      <c r="G57" s="54"/>
      <c r="H57" s="6"/>
      <c r="I57" s="13"/>
      <c r="J57" s="9"/>
      <c r="K57" s="9"/>
    </row>
    <row r="58" spans="1:11" s="2" customFormat="1" ht="38.25">
      <c r="A58" s="26" t="s">
        <v>64</v>
      </c>
      <c r="B58" s="21" t="s">
        <v>167</v>
      </c>
      <c r="C58" s="21" t="s">
        <v>39</v>
      </c>
      <c r="D58" s="21" t="s">
        <v>35</v>
      </c>
      <c r="E58" s="21" t="s">
        <v>47</v>
      </c>
      <c r="F58" s="15">
        <v>154414.99</v>
      </c>
      <c r="G58" s="54"/>
      <c r="H58" s="6"/>
      <c r="I58" s="13"/>
      <c r="J58" s="9"/>
      <c r="K58" s="9"/>
    </row>
    <row r="59" spans="1:11" s="2" customFormat="1" ht="25.5">
      <c r="A59" s="36" t="s">
        <v>172</v>
      </c>
      <c r="B59" s="21" t="s">
        <v>173</v>
      </c>
      <c r="C59" s="21"/>
      <c r="D59" s="21"/>
      <c r="E59" s="21"/>
      <c r="F59" s="15">
        <f>SUM(F60)</f>
        <v>1018800</v>
      </c>
      <c r="G59" s="54"/>
      <c r="H59" s="6"/>
      <c r="I59" s="13"/>
      <c r="J59" s="9"/>
      <c r="K59" s="12"/>
    </row>
    <row r="60" spans="1:11" s="2" customFormat="1" ht="38.25">
      <c r="A60" s="32" t="s">
        <v>265</v>
      </c>
      <c r="B60" s="21" t="s">
        <v>452</v>
      </c>
      <c r="C60" s="21" t="s">
        <v>37</v>
      </c>
      <c r="D60" s="21" t="s">
        <v>33</v>
      </c>
      <c r="E60" s="21" t="s">
        <v>50</v>
      </c>
      <c r="F60" s="15">
        <v>1018800</v>
      </c>
      <c r="G60" s="54"/>
      <c r="H60" s="6"/>
      <c r="I60" s="14"/>
      <c r="J60" s="8"/>
      <c r="K60" s="12"/>
    </row>
    <row r="61" spans="1:11" s="2" customFormat="1" ht="12.75">
      <c r="A61" s="32" t="s">
        <v>22</v>
      </c>
      <c r="B61" s="21" t="s">
        <v>89</v>
      </c>
      <c r="C61" s="21"/>
      <c r="D61" s="21"/>
      <c r="E61" s="21"/>
      <c r="F61" s="15">
        <f>SUM(F62:F65)</f>
        <v>130888</v>
      </c>
      <c r="G61" s="54"/>
      <c r="H61" s="6"/>
      <c r="I61" s="14"/>
      <c r="J61" s="8"/>
      <c r="K61" s="12"/>
    </row>
    <row r="62" spans="1:11" s="2" customFormat="1" ht="25.5">
      <c r="A62" s="32" t="s">
        <v>399</v>
      </c>
      <c r="B62" s="21" t="s">
        <v>397</v>
      </c>
      <c r="C62" s="21" t="s">
        <v>39</v>
      </c>
      <c r="D62" s="21" t="s">
        <v>35</v>
      </c>
      <c r="E62" s="21" t="s">
        <v>47</v>
      </c>
      <c r="F62" s="15">
        <v>1800</v>
      </c>
      <c r="G62" s="54"/>
      <c r="H62" s="6"/>
      <c r="I62" s="14"/>
      <c r="J62" s="8"/>
      <c r="K62" s="12"/>
    </row>
    <row r="63" spans="1:11" s="2" customFormat="1" ht="25.5">
      <c r="A63" s="32" t="s">
        <v>398</v>
      </c>
      <c r="B63" s="21" t="s">
        <v>397</v>
      </c>
      <c r="C63" s="21" t="s">
        <v>39</v>
      </c>
      <c r="D63" s="21" t="s">
        <v>35</v>
      </c>
      <c r="E63" s="21" t="s">
        <v>50</v>
      </c>
      <c r="F63" s="15">
        <v>28735</v>
      </c>
      <c r="G63" s="54"/>
      <c r="H63" s="6"/>
      <c r="I63" s="14"/>
      <c r="J63" s="8"/>
      <c r="K63" s="12"/>
    </row>
    <row r="64" spans="1:11" s="2" customFormat="1" ht="38.25">
      <c r="A64" s="32" t="s">
        <v>91</v>
      </c>
      <c r="B64" s="21" t="s">
        <v>90</v>
      </c>
      <c r="C64" s="21" t="s">
        <v>39</v>
      </c>
      <c r="D64" s="21" t="s">
        <v>35</v>
      </c>
      <c r="E64" s="21" t="s">
        <v>50</v>
      </c>
      <c r="F64" s="15">
        <v>100353</v>
      </c>
      <c r="G64" s="54"/>
      <c r="H64" s="6"/>
      <c r="I64" s="14"/>
      <c r="J64" s="8"/>
      <c r="K64" s="12"/>
    </row>
    <row r="65" spans="1:11" s="2" customFormat="1" ht="38.25">
      <c r="A65" s="34" t="s">
        <v>404</v>
      </c>
      <c r="B65" s="21" t="s">
        <v>450</v>
      </c>
      <c r="C65" s="21" t="s">
        <v>39</v>
      </c>
      <c r="D65" s="21" t="s">
        <v>39</v>
      </c>
      <c r="E65" s="21" t="s">
        <v>47</v>
      </c>
      <c r="F65" s="15">
        <v>0</v>
      </c>
      <c r="G65" s="54"/>
      <c r="H65" s="6"/>
      <c r="I65" s="14"/>
      <c r="J65" s="8"/>
      <c r="K65" s="12"/>
    </row>
    <row r="66" spans="1:11" s="2" customFormat="1" ht="29.25" customHeight="1">
      <c r="A66" s="34" t="s">
        <v>45</v>
      </c>
      <c r="B66" s="21" t="s">
        <v>160</v>
      </c>
      <c r="C66" s="21"/>
      <c r="D66" s="21"/>
      <c r="E66" s="21"/>
      <c r="F66" s="15">
        <f>SUM(F67:F75)</f>
        <v>140109786.13</v>
      </c>
      <c r="G66" s="54"/>
      <c r="H66" s="6"/>
      <c r="I66" s="14"/>
      <c r="J66" s="8"/>
      <c r="K66" s="12"/>
    </row>
    <row r="67" spans="1:12" s="2" customFormat="1" ht="63.75">
      <c r="A67" s="34" t="s">
        <v>264</v>
      </c>
      <c r="B67" s="21" t="s">
        <v>451</v>
      </c>
      <c r="C67" s="21" t="s">
        <v>39</v>
      </c>
      <c r="D67" s="21" t="s">
        <v>35</v>
      </c>
      <c r="E67" s="21" t="s">
        <v>51</v>
      </c>
      <c r="F67" s="15">
        <v>18700</v>
      </c>
      <c r="G67" s="54"/>
      <c r="H67" s="6"/>
      <c r="I67" s="14"/>
      <c r="J67" s="8"/>
      <c r="K67" s="12"/>
      <c r="L67" s="11"/>
    </row>
    <row r="68" spans="1:12" s="2" customFormat="1" ht="78.75" customHeight="1">
      <c r="A68" s="34" t="s">
        <v>54</v>
      </c>
      <c r="B68" s="21" t="s">
        <v>453</v>
      </c>
      <c r="C68" s="21" t="s">
        <v>39</v>
      </c>
      <c r="D68" s="21" t="s">
        <v>32</v>
      </c>
      <c r="E68" s="21" t="s">
        <v>51</v>
      </c>
      <c r="F68" s="41">
        <v>9590000</v>
      </c>
      <c r="G68" s="55"/>
      <c r="H68" s="6"/>
      <c r="I68" s="14"/>
      <c r="J68" s="8"/>
      <c r="K68" s="12"/>
      <c r="L68" s="11"/>
    </row>
    <row r="69" spans="1:12" s="2" customFormat="1" ht="69.75" customHeight="1">
      <c r="A69" s="34" t="s">
        <v>55</v>
      </c>
      <c r="B69" s="21" t="s">
        <v>454</v>
      </c>
      <c r="C69" s="21" t="s">
        <v>39</v>
      </c>
      <c r="D69" s="21" t="s">
        <v>32</v>
      </c>
      <c r="E69" s="21" t="s">
        <v>51</v>
      </c>
      <c r="F69" s="41">
        <v>90690000</v>
      </c>
      <c r="G69" s="55"/>
      <c r="H69" s="6"/>
      <c r="I69" s="14"/>
      <c r="J69" s="8"/>
      <c r="K69" s="12"/>
      <c r="L69" s="11"/>
    </row>
    <row r="70" spans="1:12" s="2" customFormat="1" ht="38.25">
      <c r="A70" s="34" t="s">
        <v>125</v>
      </c>
      <c r="B70" s="21" t="s">
        <v>161</v>
      </c>
      <c r="C70" s="21" t="s">
        <v>39</v>
      </c>
      <c r="D70" s="21" t="s">
        <v>32</v>
      </c>
      <c r="E70" s="21" t="s">
        <v>51</v>
      </c>
      <c r="F70" s="41">
        <v>24716379.25</v>
      </c>
      <c r="G70" s="55"/>
      <c r="H70" s="6"/>
      <c r="I70" s="14"/>
      <c r="J70" s="8"/>
      <c r="K70" s="12"/>
      <c r="L70" s="11"/>
    </row>
    <row r="71" spans="1:12" s="2" customFormat="1" ht="30" customHeight="1">
      <c r="A71" s="34" t="s">
        <v>127</v>
      </c>
      <c r="B71" s="21" t="s">
        <v>163</v>
      </c>
      <c r="C71" s="21" t="s">
        <v>39</v>
      </c>
      <c r="D71" s="21" t="s">
        <v>31</v>
      </c>
      <c r="E71" s="21" t="s">
        <v>51</v>
      </c>
      <c r="F71" s="41">
        <v>8041995.5</v>
      </c>
      <c r="G71" s="55"/>
      <c r="H71" s="6"/>
      <c r="I71" s="14"/>
      <c r="J71" s="8"/>
      <c r="K71" s="12"/>
      <c r="L71" s="11"/>
    </row>
    <row r="72" spans="1:12" s="2" customFormat="1" ht="31.5" customHeight="1">
      <c r="A72" s="34" t="s">
        <v>126</v>
      </c>
      <c r="B72" s="21" t="s">
        <v>162</v>
      </c>
      <c r="C72" s="21" t="s">
        <v>39</v>
      </c>
      <c r="D72" s="21" t="s">
        <v>32</v>
      </c>
      <c r="E72" s="21" t="s">
        <v>51</v>
      </c>
      <c r="F72" s="41">
        <v>2662559</v>
      </c>
      <c r="G72" s="55"/>
      <c r="H72" s="6"/>
      <c r="I72" s="14"/>
      <c r="J72" s="8"/>
      <c r="K72" s="12"/>
      <c r="L72" s="11"/>
    </row>
    <row r="73" spans="1:12" s="2" customFormat="1" ht="63.75">
      <c r="A73" s="34" t="s">
        <v>411</v>
      </c>
      <c r="B73" s="21" t="s">
        <v>413</v>
      </c>
      <c r="C73" s="21" t="s">
        <v>39</v>
      </c>
      <c r="D73" s="21" t="s">
        <v>32</v>
      </c>
      <c r="E73" s="21" t="s">
        <v>51</v>
      </c>
      <c r="F73" s="15">
        <v>2600000</v>
      </c>
      <c r="G73" s="54"/>
      <c r="H73" s="6"/>
      <c r="I73" s="14"/>
      <c r="J73" s="8"/>
      <c r="K73" s="12"/>
      <c r="L73" s="11"/>
    </row>
    <row r="74" spans="1:12" s="2" customFormat="1" ht="63.75">
      <c r="A74" s="34" t="s">
        <v>412</v>
      </c>
      <c r="B74" s="21" t="s">
        <v>413</v>
      </c>
      <c r="C74" s="21" t="s">
        <v>39</v>
      </c>
      <c r="D74" s="21" t="s">
        <v>31</v>
      </c>
      <c r="E74" s="21" t="s">
        <v>51</v>
      </c>
      <c r="F74" s="15">
        <v>715000</v>
      </c>
      <c r="G74" s="54"/>
      <c r="H74" s="6"/>
      <c r="I74" s="14"/>
      <c r="J74" s="8"/>
      <c r="K74" s="12"/>
      <c r="L74" s="11"/>
    </row>
    <row r="75" spans="1:11" s="2" customFormat="1" ht="54" customHeight="1">
      <c r="A75" s="34" t="s">
        <v>104</v>
      </c>
      <c r="B75" s="21" t="s">
        <v>455</v>
      </c>
      <c r="C75" s="21" t="s">
        <v>39</v>
      </c>
      <c r="D75" s="21" t="s">
        <v>32</v>
      </c>
      <c r="E75" s="21" t="s">
        <v>51</v>
      </c>
      <c r="F75" s="41">
        <v>1075152.38</v>
      </c>
      <c r="G75" s="55"/>
      <c r="H75" s="6"/>
      <c r="I75" s="14"/>
      <c r="J75" s="8"/>
      <c r="K75" s="12"/>
    </row>
    <row r="76" spans="1:7" s="2" customFormat="1" ht="12.75">
      <c r="A76" s="34" t="s">
        <v>93</v>
      </c>
      <c r="B76" s="21" t="s">
        <v>164</v>
      </c>
      <c r="C76" s="21"/>
      <c r="D76" s="21"/>
      <c r="E76" s="21"/>
      <c r="F76" s="15">
        <f>SUM(F77:F87)</f>
        <v>3135126.53</v>
      </c>
      <c r="G76" s="54"/>
    </row>
    <row r="77" spans="1:7" s="2" customFormat="1" ht="45" customHeight="1">
      <c r="A77" s="34" t="s">
        <v>263</v>
      </c>
      <c r="B77" s="21" t="s">
        <v>464</v>
      </c>
      <c r="C77" s="21" t="s">
        <v>39</v>
      </c>
      <c r="D77" s="21" t="s">
        <v>39</v>
      </c>
      <c r="E77" s="21" t="s">
        <v>51</v>
      </c>
      <c r="F77" s="15">
        <v>1273876.01</v>
      </c>
      <c r="G77" s="54"/>
    </row>
    <row r="78" spans="1:7" s="2" customFormat="1" ht="42.75" customHeight="1">
      <c r="A78" s="34" t="s">
        <v>423</v>
      </c>
      <c r="B78" s="21" t="s">
        <v>459</v>
      </c>
      <c r="C78" s="21" t="s">
        <v>39</v>
      </c>
      <c r="D78" s="21" t="s">
        <v>32</v>
      </c>
      <c r="E78" s="21" t="s">
        <v>51</v>
      </c>
      <c r="F78" s="15">
        <v>524008.64</v>
      </c>
      <c r="G78" s="54"/>
    </row>
    <row r="79" spans="1:7" s="2" customFormat="1" ht="92.25" customHeight="1">
      <c r="A79" s="34" t="s">
        <v>422</v>
      </c>
      <c r="B79" s="21" t="s">
        <v>420</v>
      </c>
      <c r="C79" s="21" t="s">
        <v>39</v>
      </c>
      <c r="D79" s="21" t="s">
        <v>30</v>
      </c>
      <c r="E79" s="21" t="s">
        <v>51</v>
      </c>
      <c r="F79" s="41">
        <v>0</v>
      </c>
      <c r="G79" s="55"/>
    </row>
    <row r="80" spans="1:7" s="2" customFormat="1" ht="89.25" customHeight="1">
      <c r="A80" s="34" t="s">
        <v>422</v>
      </c>
      <c r="B80" s="21" t="s">
        <v>420</v>
      </c>
      <c r="C80" s="21" t="s">
        <v>39</v>
      </c>
      <c r="D80" s="21" t="s">
        <v>31</v>
      </c>
      <c r="E80" s="21" t="s">
        <v>51</v>
      </c>
      <c r="F80" s="41">
        <v>92894</v>
      </c>
      <c r="G80" s="55"/>
    </row>
    <row r="81" spans="1:7" s="2" customFormat="1" ht="41.25" customHeight="1">
      <c r="A81" s="34" t="s">
        <v>461</v>
      </c>
      <c r="B81" s="21" t="s">
        <v>460</v>
      </c>
      <c r="C81" s="21" t="s">
        <v>39</v>
      </c>
      <c r="D81" s="21" t="s">
        <v>32</v>
      </c>
      <c r="E81" s="21" t="s">
        <v>51</v>
      </c>
      <c r="F81" s="15">
        <v>50500</v>
      </c>
      <c r="G81" s="54"/>
    </row>
    <row r="82" spans="1:7" s="2" customFormat="1" ht="38.25">
      <c r="A82" s="34" t="s">
        <v>421</v>
      </c>
      <c r="B82" s="21" t="s">
        <v>165</v>
      </c>
      <c r="C82" s="21" t="s">
        <v>39</v>
      </c>
      <c r="D82" s="21" t="s">
        <v>39</v>
      </c>
      <c r="E82" s="21" t="s">
        <v>51</v>
      </c>
      <c r="F82" s="15">
        <v>399524.88</v>
      </c>
      <c r="G82" s="54"/>
    </row>
    <row r="83" spans="1:7" s="2" customFormat="1" ht="45.75" customHeight="1">
      <c r="A83" s="34" t="s">
        <v>463</v>
      </c>
      <c r="B83" s="21" t="s">
        <v>462</v>
      </c>
      <c r="C83" s="21" t="s">
        <v>39</v>
      </c>
      <c r="D83" s="21" t="s">
        <v>30</v>
      </c>
      <c r="E83" s="21" t="s">
        <v>51</v>
      </c>
      <c r="F83" s="15">
        <v>289376</v>
      </c>
      <c r="G83" s="54"/>
    </row>
    <row r="84" spans="1:7" s="2" customFormat="1" ht="39.75" customHeight="1">
      <c r="A84" s="34" t="s">
        <v>463</v>
      </c>
      <c r="B84" s="21" t="s">
        <v>462</v>
      </c>
      <c r="C84" s="21" t="s">
        <v>39</v>
      </c>
      <c r="D84" s="21" t="s">
        <v>32</v>
      </c>
      <c r="E84" s="21" t="s">
        <v>51</v>
      </c>
      <c r="F84" s="15">
        <v>395357</v>
      </c>
      <c r="G84" s="54"/>
    </row>
    <row r="85" spans="1:7" s="2" customFormat="1" ht="39.75" customHeight="1">
      <c r="A85" s="34" t="s">
        <v>523</v>
      </c>
      <c r="B85" s="21" t="s">
        <v>524</v>
      </c>
      <c r="C85" s="21" t="s">
        <v>39</v>
      </c>
      <c r="D85" s="21" t="s">
        <v>30</v>
      </c>
      <c r="E85" s="21" t="s">
        <v>51</v>
      </c>
      <c r="F85" s="15">
        <v>30000</v>
      </c>
      <c r="G85" s="54"/>
    </row>
    <row r="86" spans="1:7" s="2" customFormat="1" ht="39.75" customHeight="1">
      <c r="A86" s="34" t="s">
        <v>523</v>
      </c>
      <c r="B86" s="21" t="s">
        <v>524</v>
      </c>
      <c r="C86" s="21" t="s">
        <v>39</v>
      </c>
      <c r="D86" s="21" t="s">
        <v>32</v>
      </c>
      <c r="E86" s="21" t="s">
        <v>51</v>
      </c>
      <c r="F86" s="15">
        <v>72990</v>
      </c>
      <c r="G86" s="54"/>
    </row>
    <row r="87" spans="1:7" s="2" customFormat="1" ht="39.75" customHeight="1">
      <c r="A87" s="34" t="s">
        <v>526</v>
      </c>
      <c r="B87" s="21" t="s">
        <v>525</v>
      </c>
      <c r="C87" s="21" t="s">
        <v>39</v>
      </c>
      <c r="D87" s="21" t="s">
        <v>32</v>
      </c>
      <c r="E87" s="21" t="s">
        <v>51</v>
      </c>
      <c r="F87" s="15">
        <v>6600</v>
      </c>
      <c r="G87" s="54"/>
    </row>
    <row r="88" spans="1:63" s="30" customFormat="1" ht="12.75">
      <c r="A88" s="26" t="s">
        <v>48</v>
      </c>
      <c r="B88" s="21" t="s">
        <v>168</v>
      </c>
      <c r="C88" s="21"/>
      <c r="D88" s="21"/>
      <c r="E88" s="21"/>
      <c r="F88" s="15">
        <f>SUM(F89)</f>
        <v>2662</v>
      </c>
      <c r="G88" s="54"/>
      <c r="H88" s="43"/>
      <c r="I88" s="43"/>
      <c r="J88" s="43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</row>
    <row r="89" spans="1:63" s="30" customFormat="1" ht="63" customHeight="1">
      <c r="A89" s="26" t="s">
        <v>124</v>
      </c>
      <c r="B89" s="21" t="s">
        <v>169</v>
      </c>
      <c r="C89" s="21" t="s">
        <v>39</v>
      </c>
      <c r="D89" s="21" t="s">
        <v>35</v>
      </c>
      <c r="E89" s="21" t="s">
        <v>49</v>
      </c>
      <c r="F89" s="15">
        <v>2662</v>
      </c>
      <c r="G89" s="5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</row>
    <row r="90" spans="1:7" s="2" customFormat="1" ht="12.75">
      <c r="A90" s="21" t="s">
        <v>44</v>
      </c>
      <c r="B90" s="21" t="s">
        <v>170</v>
      </c>
      <c r="C90" s="21"/>
      <c r="D90" s="21"/>
      <c r="E90" s="21"/>
      <c r="F90" s="15">
        <f>SUM(F91:F93)</f>
        <v>7877017.340000001</v>
      </c>
      <c r="G90" s="54"/>
    </row>
    <row r="91" spans="1:7" s="2" customFormat="1" ht="81" customHeight="1">
      <c r="A91" s="27" t="s">
        <v>121</v>
      </c>
      <c r="B91" s="21" t="s">
        <v>171</v>
      </c>
      <c r="C91" s="21" t="s">
        <v>39</v>
      </c>
      <c r="D91" s="21" t="s">
        <v>35</v>
      </c>
      <c r="E91" s="21" t="s">
        <v>46</v>
      </c>
      <c r="F91" s="41">
        <v>7017060.48</v>
      </c>
      <c r="G91" s="55"/>
    </row>
    <row r="92" spans="1:7" s="2" customFormat="1" ht="51">
      <c r="A92" s="27" t="s">
        <v>123</v>
      </c>
      <c r="B92" s="21" t="s">
        <v>171</v>
      </c>
      <c r="C92" s="21" t="s">
        <v>39</v>
      </c>
      <c r="D92" s="21" t="s">
        <v>35</v>
      </c>
      <c r="E92" s="21" t="s">
        <v>47</v>
      </c>
      <c r="F92" s="41">
        <v>858400.86</v>
      </c>
      <c r="G92" s="55"/>
    </row>
    <row r="93" spans="1:7" s="2" customFormat="1" ht="60.75" customHeight="1">
      <c r="A93" s="26" t="s">
        <v>124</v>
      </c>
      <c r="B93" s="21" t="s">
        <v>171</v>
      </c>
      <c r="C93" s="21" t="s">
        <v>39</v>
      </c>
      <c r="D93" s="21" t="s">
        <v>35</v>
      </c>
      <c r="E93" s="21" t="s">
        <v>49</v>
      </c>
      <c r="F93" s="41">
        <v>1556</v>
      </c>
      <c r="G93" s="55"/>
    </row>
    <row r="94" spans="1:7" s="2" customFormat="1" ht="21.75" customHeight="1">
      <c r="A94" s="26" t="s">
        <v>458</v>
      </c>
      <c r="B94" s="21" t="s">
        <v>456</v>
      </c>
      <c r="C94" s="21"/>
      <c r="D94" s="21"/>
      <c r="E94" s="21"/>
      <c r="F94" s="15">
        <f>F95</f>
        <v>133396.2</v>
      </c>
      <c r="G94" s="54"/>
    </row>
    <row r="95" spans="1:7" s="2" customFormat="1" ht="59.25" customHeight="1">
      <c r="A95" s="26" t="s">
        <v>335</v>
      </c>
      <c r="B95" s="21" t="s">
        <v>457</v>
      </c>
      <c r="C95" s="21" t="s">
        <v>39</v>
      </c>
      <c r="D95" s="21" t="s">
        <v>32</v>
      </c>
      <c r="E95" s="21" t="s">
        <v>51</v>
      </c>
      <c r="F95" s="41">
        <v>133396.2</v>
      </c>
      <c r="G95" s="55"/>
    </row>
    <row r="96" spans="1:7" s="44" customFormat="1" ht="25.5">
      <c r="A96" s="38" t="s">
        <v>336</v>
      </c>
      <c r="B96" s="20" t="s">
        <v>94</v>
      </c>
      <c r="C96" s="21"/>
      <c r="D96" s="21"/>
      <c r="E96" s="21"/>
      <c r="F96" s="17">
        <f>F97+F100+F106+F104</f>
        <v>115067335.01</v>
      </c>
      <c r="G96" s="53"/>
    </row>
    <row r="97" spans="1:7" s="2" customFormat="1" ht="25.5">
      <c r="A97" s="36" t="s">
        <v>172</v>
      </c>
      <c r="B97" s="21" t="s">
        <v>176</v>
      </c>
      <c r="C97" s="21"/>
      <c r="D97" s="21"/>
      <c r="E97" s="21"/>
      <c r="F97" s="15">
        <f>SUM(F98:F99)</f>
        <v>5636751.51</v>
      </c>
      <c r="G97" s="54"/>
    </row>
    <row r="98" spans="1:7" s="2" customFormat="1" ht="65.25" customHeight="1">
      <c r="A98" s="36" t="s">
        <v>266</v>
      </c>
      <c r="B98" s="21" t="s">
        <v>470</v>
      </c>
      <c r="C98" s="21" t="s">
        <v>37</v>
      </c>
      <c r="D98" s="21" t="s">
        <v>33</v>
      </c>
      <c r="E98" s="21" t="s">
        <v>50</v>
      </c>
      <c r="F98" s="15">
        <v>4980000</v>
      </c>
      <c r="G98" s="54"/>
    </row>
    <row r="99" spans="1:7" s="2" customFormat="1" ht="63.75">
      <c r="A99" s="39" t="s">
        <v>311</v>
      </c>
      <c r="B99" s="21" t="s">
        <v>400</v>
      </c>
      <c r="C99" s="21" t="s">
        <v>37</v>
      </c>
      <c r="D99" s="21" t="s">
        <v>33</v>
      </c>
      <c r="E99" s="21" t="s">
        <v>50</v>
      </c>
      <c r="F99" s="15">
        <v>656751.51</v>
      </c>
      <c r="G99" s="54"/>
    </row>
    <row r="100" spans="1:7" s="3" customFormat="1" ht="29.25" customHeight="1">
      <c r="A100" s="34" t="s">
        <v>45</v>
      </c>
      <c r="B100" s="21" t="s">
        <v>174</v>
      </c>
      <c r="C100" s="21"/>
      <c r="D100" s="21"/>
      <c r="E100" s="21"/>
      <c r="F100" s="15">
        <f>SUM(F101:F103)</f>
        <v>109280583.5</v>
      </c>
      <c r="G100" s="54"/>
    </row>
    <row r="101" spans="1:7" s="3" customFormat="1" ht="51.75" customHeight="1">
      <c r="A101" s="34" t="s">
        <v>53</v>
      </c>
      <c r="B101" s="21" t="s">
        <v>465</v>
      </c>
      <c r="C101" s="21" t="s">
        <v>39</v>
      </c>
      <c r="D101" s="21" t="s">
        <v>30</v>
      </c>
      <c r="E101" s="21" t="s">
        <v>51</v>
      </c>
      <c r="F101" s="41">
        <v>72260000</v>
      </c>
      <c r="G101" s="55"/>
    </row>
    <row r="102" spans="1:7" s="2" customFormat="1" ht="51.75" customHeight="1">
      <c r="A102" s="34" t="s">
        <v>95</v>
      </c>
      <c r="B102" s="21" t="s">
        <v>175</v>
      </c>
      <c r="C102" s="21" t="s">
        <v>39</v>
      </c>
      <c r="D102" s="21" t="s">
        <v>30</v>
      </c>
      <c r="E102" s="21" t="s">
        <v>51</v>
      </c>
      <c r="F102" s="41">
        <v>33835583.5</v>
      </c>
      <c r="G102" s="55"/>
    </row>
    <row r="103" spans="1:7" s="2" customFormat="1" ht="67.5" customHeight="1">
      <c r="A103" s="34" t="s">
        <v>412</v>
      </c>
      <c r="B103" s="21" t="s">
        <v>414</v>
      </c>
      <c r="C103" s="21" t="s">
        <v>39</v>
      </c>
      <c r="D103" s="21" t="s">
        <v>30</v>
      </c>
      <c r="E103" s="21" t="s">
        <v>51</v>
      </c>
      <c r="F103" s="15">
        <v>3185000</v>
      </c>
      <c r="G103" s="54"/>
    </row>
    <row r="104" spans="1:7" s="2" customFormat="1" ht="19.5" customHeight="1">
      <c r="A104" s="34" t="s">
        <v>93</v>
      </c>
      <c r="B104" s="21" t="s">
        <v>540</v>
      </c>
      <c r="C104" s="21"/>
      <c r="D104" s="21"/>
      <c r="E104" s="21"/>
      <c r="F104" s="15">
        <f>F105</f>
        <v>150000</v>
      </c>
      <c r="G104" s="54"/>
    </row>
    <row r="105" spans="1:7" s="2" customFormat="1" ht="40.5" customHeight="1">
      <c r="A105" s="34" t="s">
        <v>542</v>
      </c>
      <c r="B105" s="21" t="s">
        <v>541</v>
      </c>
      <c r="C105" s="21" t="s">
        <v>39</v>
      </c>
      <c r="D105" s="21" t="s">
        <v>30</v>
      </c>
      <c r="E105" s="21" t="s">
        <v>51</v>
      </c>
      <c r="F105" s="15">
        <v>150000</v>
      </c>
      <c r="G105" s="54"/>
    </row>
    <row r="106" spans="1:7" s="2" customFormat="1" ht="33" customHeight="1">
      <c r="A106" s="34" t="s">
        <v>466</v>
      </c>
      <c r="B106" s="21" t="s">
        <v>467</v>
      </c>
      <c r="C106" s="21"/>
      <c r="D106" s="21"/>
      <c r="E106" s="21"/>
      <c r="F106" s="15">
        <f>SUM(F107:F108)</f>
        <v>0</v>
      </c>
      <c r="G106" s="54"/>
    </row>
    <row r="107" spans="1:7" s="2" customFormat="1" ht="84" customHeight="1">
      <c r="A107" s="34" t="s">
        <v>424</v>
      </c>
      <c r="B107" s="21" t="s">
        <v>468</v>
      </c>
      <c r="C107" s="21" t="s">
        <v>39</v>
      </c>
      <c r="D107" s="21" t="s">
        <v>30</v>
      </c>
      <c r="E107" s="21" t="s">
        <v>51</v>
      </c>
      <c r="F107" s="15">
        <v>0</v>
      </c>
      <c r="G107" s="54"/>
    </row>
    <row r="108" spans="1:7" s="2" customFormat="1" ht="84.75" customHeight="1">
      <c r="A108" s="34" t="s">
        <v>425</v>
      </c>
      <c r="B108" s="21" t="s">
        <v>469</v>
      </c>
      <c r="C108" s="21" t="s">
        <v>39</v>
      </c>
      <c r="D108" s="21" t="s">
        <v>30</v>
      </c>
      <c r="E108" s="21" t="s">
        <v>51</v>
      </c>
      <c r="F108" s="15">
        <v>0</v>
      </c>
      <c r="G108" s="54"/>
    </row>
    <row r="109" spans="1:7" s="2" customFormat="1" ht="12.75">
      <c r="A109" s="38" t="s">
        <v>339</v>
      </c>
      <c r="B109" s="20" t="s">
        <v>74</v>
      </c>
      <c r="C109" s="21"/>
      <c r="D109" s="21"/>
      <c r="E109" s="21"/>
      <c r="F109" s="17">
        <f>SUM(F110)</f>
        <v>22730</v>
      </c>
      <c r="G109" s="53"/>
    </row>
    <row r="110" spans="1:7" s="2" customFormat="1" ht="24" customHeight="1">
      <c r="A110" s="32" t="s">
        <v>472</v>
      </c>
      <c r="B110" s="42" t="s">
        <v>471</v>
      </c>
      <c r="C110" s="21"/>
      <c r="D110" s="21"/>
      <c r="E110" s="21"/>
      <c r="F110" s="15">
        <f>F111+F112</f>
        <v>22730</v>
      </c>
      <c r="G110" s="54"/>
    </row>
    <row r="111" spans="1:7" s="2" customFormat="1" ht="35.25" customHeight="1">
      <c r="A111" s="34" t="s">
        <v>131</v>
      </c>
      <c r="B111" s="21" t="s">
        <v>473</v>
      </c>
      <c r="C111" s="21" t="s">
        <v>39</v>
      </c>
      <c r="D111" s="21" t="s">
        <v>39</v>
      </c>
      <c r="E111" s="21" t="s">
        <v>47</v>
      </c>
      <c r="F111" s="15">
        <v>22730</v>
      </c>
      <c r="G111" s="54"/>
    </row>
    <row r="112" spans="1:7" s="3" customFormat="1" ht="32.25" customHeight="1">
      <c r="A112" s="34" t="s">
        <v>296</v>
      </c>
      <c r="B112" s="21" t="s">
        <v>473</v>
      </c>
      <c r="C112" s="21" t="s">
        <v>39</v>
      </c>
      <c r="D112" s="21" t="s">
        <v>39</v>
      </c>
      <c r="E112" s="21" t="s">
        <v>51</v>
      </c>
      <c r="F112" s="15">
        <v>0</v>
      </c>
      <c r="G112" s="54"/>
    </row>
    <row r="113" spans="1:11" s="2" customFormat="1" ht="28.5" customHeight="1">
      <c r="A113" s="38" t="s">
        <v>340</v>
      </c>
      <c r="B113" s="20" t="s">
        <v>70</v>
      </c>
      <c r="C113" s="21"/>
      <c r="D113" s="21"/>
      <c r="E113" s="21"/>
      <c r="F113" s="17">
        <f>F114+F116</f>
        <v>3832576.48</v>
      </c>
      <c r="G113" s="53"/>
      <c r="H113" s="7"/>
      <c r="I113" s="8"/>
      <c r="J113" s="12"/>
      <c r="K113" s="11"/>
    </row>
    <row r="114" spans="1:11" s="2" customFormat="1" ht="30.75" customHeight="1">
      <c r="A114" s="32" t="s">
        <v>45</v>
      </c>
      <c r="B114" s="21" t="s">
        <v>71</v>
      </c>
      <c r="C114" s="21"/>
      <c r="D114" s="21"/>
      <c r="E114" s="21"/>
      <c r="F114" s="15">
        <f>SUM(F115)</f>
        <v>3707400.48</v>
      </c>
      <c r="G114" s="54"/>
      <c r="H114" s="6"/>
      <c r="I114" s="7"/>
      <c r="J114" s="8"/>
      <c r="K114" s="9"/>
    </row>
    <row r="115" spans="1:11" s="2" customFormat="1" ht="41.25" customHeight="1">
      <c r="A115" s="34" t="s">
        <v>267</v>
      </c>
      <c r="B115" s="21" t="s">
        <v>72</v>
      </c>
      <c r="C115" s="21" t="s">
        <v>30</v>
      </c>
      <c r="D115" s="21" t="s">
        <v>42</v>
      </c>
      <c r="E115" s="21" t="s">
        <v>51</v>
      </c>
      <c r="F115" s="41">
        <v>3707400.48</v>
      </c>
      <c r="G115" s="55"/>
      <c r="H115" s="11"/>
      <c r="I115" s="11"/>
      <c r="J115" s="11"/>
      <c r="K115" s="11"/>
    </row>
    <row r="116" spans="1:11" s="2" customFormat="1" ht="14.25" customHeight="1">
      <c r="A116" s="34" t="s">
        <v>93</v>
      </c>
      <c r="B116" s="21" t="s">
        <v>528</v>
      </c>
      <c r="C116" s="21"/>
      <c r="D116" s="21"/>
      <c r="E116" s="21"/>
      <c r="F116" s="41">
        <f>F117</f>
        <v>125176</v>
      </c>
      <c r="G116" s="55"/>
      <c r="H116" s="11"/>
      <c r="I116" s="11"/>
      <c r="J116" s="11"/>
      <c r="K116" s="11"/>
    </row>
    <row r="117" spans="1:11" s="2" customFormat="1" ht="41.25" customHeight="1">
      <c r="A117" s="34" t="s">
        <v>267</v>
      </c>
      <c r="B117" s="21" t="s">
        <v>527</v>
      </c>
      <c r="C117" s="21" t="s">
        <v>30</v>
      </c>
      <c r="D117" s="21" t="s">
        <v>42</v>
      </c>
      <c r="E117" s="21" t="s">
        <v>51</v>
      </c>
      <c r="F117" s="41">
        <v>125176</v>
      </c>
      <c r="G117" s="55"/>
      <c r="H117" s="11"/>
      <c r="I117" s="11"/>
      <c r="J117" s="11"/>
      <c r="K117" s="11"/>
    </row>
    <row r="118" spans="1:7" s="2" customFormat="1" ht="39.75" customHeight="1">
      <c r="A118" s="28" t="s">
        <v>341</v>
      </c>
      <c r="B118" s="20" t="s">
        <v>177</v>
      </c>
      <c r="C118" s="21"/>
      <c r="D118" s="21"/>
      <c r="E118" s="21"/>
      <c r="F118" s="17">
        <f>F119+F121</f>
        <v>3194344.1900000004</v>
      </c>
      <c r="G118" s="53"/>
    </row>
    <row r="119" spans="1:7" s="2" customFormat="1" ht="19.5" customHeight="1">
      <c r="A119" s="26" t="s">
        <v>48</v>
      </c>
      <c r="B119" s="21" t="s">
        <v>178</v>
      </c>
      <c r="C119" s="21"/>
      <c r="D119" s="21"/>
      <c r="E119" s="21"/>
      <c r="F119" s="15">
        <f>SUM(F120)</f>
        <v>64009</v>
      </c>
      <c r="G119" s="54"/>
    </row>
    <row r="120" spans="1:7" s="2" customFormat="1" ht="27.75" customHeight="1">
      <c r="A120" s="26" t="s">
        <v>20</v>
      </c>
      <c r="B120" s="21" t="s">
        <v>179</v>
      </c>
      <c r="C120" s="21" t="s">
        <v>31</v>
      </c>
      <c r="D120" s="21" t="s">
        <v>35</v>
      </c>
      <c r="E120" s="21" t="s">
        <v>49</v>
      </c>
      <c r="F120" s="15">
        <v>64009</v>
      </c>
      <c r="G120" s="54"/>
    </row>
    <row r="121" spans="1:7" s="2" customFormat="1" ht="29.25" customHeight="1">
      <c r="A121" s="32" t="s">
        <v>44</v>
      </c>
      <c r="B121" s="21" t="s">
        <v>180</v>
      </c>
      <c r="C121" s="21"/>
      <c r="D121" s="21"/>
      <c r="E121" s="21"/>
      <c r="F121" s="15">
        <f>SUM(F122:F124)</f>
        <v>3130335.1900000004</v>
      </c>
      <c r="G121" s="54"/>
    </row>
    <row r="122" spans="1:7" s="2" customFormat="1" ht="53.25" customHeight="1">
      <c r="A122" s="26" t="s">
        <v>120</v>
      </c>
      <c r="B122" s="21" t="s">
        <v>181</v>
      </c>
      <c r="C122" s="21" t="s">
        <v>31</v>
      </c>
      <c r="D122" s="21" t="s">
        <v>35</v>
      </c>
      <c r="E122" s="21" t="s">
        <v>46</v>
      </c>
      <c r="F122" s="41">
        <v>2833263.93</v>
      </c>
      <c r="G122" s="55"/>
    </row>
    <row r="123" spans="1:7" s="2" customFormat="1" ht="25.5">
      <c r="A123" s="26" t="s">
        <v>24</v>
      </c>
      <c r="B123" s="21" t="s">
        <v>181</v>
      </c>
      <c r="C123" s="21" t="s">
        <v>31</v>
      </c>
      <c r="D123" s="21" t="s">
        <v>35</v>
      </c>
      <c r="E123" s="21" t="s">
        <v>47</v>
      </c>
      <c r="F123" s="41">
        <v>294831.26</v>
      </c>
      <c r="G123" s="55"/>
    </row>
    <row r="124" spans="1:7" s="2" customFormat="1" ht="12.75">
      <c r="A124" s="26" t="s">
        <v>20</v>
      </c>
      <c r="B124" s="21" t="s">
        <v>181</v>
      </c>
      <c r="C124" s="21" t="s">
        <v>31</v>
      </c>
      <c r="D124" s="21" t="s">
        <v>35</v>
      </c>
      <c r="E124" s="21" t="s">
        <v>49</v>
      </c>
      <c r="F124" s="41">
        <v>2240</v>
      </c>
      <c r="G124" s="55"/>
    </row>
    <row r="125" spans="1:7" s="2" customFormat="1" ht="12.75">
      <c r="A125" s="38" t="s">
        <v>343</v>
      </c>
      <c r="B125" s="20" t="s">
        <v>110</v>
      </c>
      <c r="C125" s="21"/>
      <c r="D125" s="21"/>
      <c r="E125" s="21"/>
      <c r="F125" s="17">
        <f>SUM(F126+F129+F131+F141)+F145</f>
        <v>36161198</v>
      </c>
      <c r="G125" s="53"/>
    </row>
    <row r="126" spans="1:7" s="2" customFormat="1" ht="16.5" customHeight="1">
      <c r="A126" s="26" t="s">
        <v>58</v>
      </c>
      <c r="B126" s="21" t="s">
        <v>183</v>
      </c>
      <c r="C126" s="21"/>
      <c r="D126" s="21"/>
      <c r="E126" s="21"/>
      <c r="F126" s="15">
        <f>SUM(F127:F128)</f>
        <v>664000</v>
      </c>
      <c r="G126" s="54"/>
    </row>
    <row r="127" spans="1:7" s="2" customFormat="1" ht="60.75" customHeight="1">
      <c r="A127" s="27" t="s">
        <v>270</v>
      </c>
      <c r="B127" s="21" t="s">
        <v>474</v>
      </c>
      <c r="C127" s="21" t="s">
        <v>37</v>
      </c>
      <c r="D127" s="21" t="s">
        <v>34</v>
      </c>
      <c r="E127" s="21" t="s">
        <v>46</v>
      </c>
      <c r="F127" s="41">
        <v>610448.8</v>
      </c>
      <c r="G127" s="55"/>
    </row>
    <row r="128" spans="1:7" s="2" customFormat="1" ht="26.45" customHeight="1">
      <c r="A128" s="26" t="s">
        <v>129</v>
      </c>
      <c r="B128" s="21" t="s">
        <v>474</v>
      </c>
      <c r="C128" s="21" t="s">
        <v>37</v>
      </c>
      <c r="D128" s="21" t="s">
        <v>34</v>
      </c>
      <c r="E128" s="21" t="s">
        <v>47</v>
      </c>
      <c r="F128" s="41">
        <v>53551.2</v>
      </c>
      <c r="G128" s="55"/>
    </row>
    <row r="129" spans="1:7" s="2" customFormat="1" ht="13.15" customHeight="1">
      <c r="A129" s="32" t="s">
        <v>84</v>
      </c>
      <c r="B129" s="21" t="s">
        <v>184</v>
      </c>
      <c r="C129" s="21"/>
      <c r="D129" s="21"/>
      <c r="E129" s="21"/>
      <c r="F129" s="15">
        <f>SUM(F130)</f>
        <v>0</v>
      </c>
      <c r="G129" s="54"/>
    </row>
    <row r="130" spans="1:7" s="2" customFormat="1" ht="72.75" customHeight="1">
      <c r="A130" s="36" t="s">
        <v>438</v>
      </c>
      <c r="B130" s="21" t="s">
        <v>475</v>
      </c>
      <c r="C130" s="21" t="s">
        <v>37</v>
      </c>
      <c r="D130" s="21" t="s">
        <v>33</v>
      </c>
      <c r="E130" s="21" t="s">
        <v>77</v>
      </c>
      <c r="F130" s="15">
        <v>0</v>
      </c>
      <c r="G130" s="54"/>
    </row>
    <row r="131" spans="1:7" s="2" customFormat="1" ht="15" customHeight="1">
      <c r="A131" s="26" t="s">
        <v>109</v>
      </c>
      <c r="B131" s="21" t="s">
        <v>111</v>
      </c>
      <c r="C131" s="21"/>
      <c r="D131" s="21"/>
      <c r="E131" s="21"/>
      <c r="F131" s="15">
        <f>SUM(F132:F140)</f>
        <v>22640978</v>
      </c>
      <c r="G131" s="54"/>
    </row>
    <row r="132" spans="1:7" s="3" customFormat="1" ht="84.75" customHeight="1">
      <c r="A132" s="36" t="s">
        <v>342</v>
      </c>
      <c r="B132" s="21" t="s">
        <v>482</v>
      </c>
      <c r="C132" s="21" t="s">
        <v>37</v>
      </c>
      <c r="D132" s="21" t="s">
        <v>33</v>
      </c>
      <c r="E132" s="21" t="s">
        <v>47</v>
      </c>
      <c r="F132" s="41">
        <v>86539.41</v>
      </c>
      <c r="G132" s="55"/>
    </row>
    <row r="133" spans="1:7" s="2" customFormat="1" ht="84" customHeight="1">
      <c r="A133" s="36" t="s">
        <v>4</v>
      </c>
      <c r="B133" s="21" t="s">
        <v>482</v>
      </c>
      <c r="C133" s="21" t="s">
        <v>37</v>
      </c>
      <c r="D133" s="21" t="s">
        <v>33</v>
      </c>
      <c r="E133" s="21" t="s">
        <v>50</v>
      </c>
      <c r="F133" s="41">
        <v>6119987.39</v>
      </c>
      <c r="G133" s="55"/>
    </row>
    <row r="134" spans="1:7" s="2" customFormat="1" ht="48.75" customHeight="1">
      <c r="A134" s="32" t="s">
        <v>352</v>
      </c>
      <c r="B134" s="21" t="s">
        <v>478</v>
      </c>
      <c r="C134" s="21" t="s">
        <v>37</v>
      </c>
      <c r="D134" s="21" t="s">
        <v>33</v>
      </c>
      <c r="E134" s="21" t="s">
        <v>47</v>
      </c>
      <c r="F134" s="41">
        <v>74566.82</v>
      </c>
      <c r="G134" s="55"/>
    </row>
    <row r="135" spans="1:7" s="2" customFormat="1" ht="47.25" customHeight="1">
      <c r="A135" s="32" t="s">
        <v>2</v>
      </c>
      <c r="B135" s="21" t="s">
        <v>478</v>
      </c>
      <c r="C135" s="21" t="s">
        <v>37</v>
      </c>
      <c r="D135" s="21" t="s">
        <v>33</v>
      </c>
      <c r="E135" s="21" t="s">
        <v>50</v>
      </c>
      <c r="F135" s="41">
        <v>4966353.33</v>
      </c>
      <c r="G135" s="55"/>
    </row>
    <row r="136" spans="1:7" s="2" customFormat="1" ht="63.75" customHeight="1">
      <c r="A136" s="36" t="s">
        <v>354</v>
      </c>
      <c r="B136" s="21" t="s">
        <v>477</v>
      </c>
      <c r="C136" s="21" t="s">
        <v>37</v>
      </c>
      <c r="D136" s="21" t="s">
        <v>33</v>
      </c>
      <c r="E136" s="21" t="s">
        <v>47</v>
      </c>
      <c r="F136" s="41">
        <v>24345.5</v>
      </c>
      <c r="G136" s="55"/>
    </row>
    <row r="137" spans="1:7" s="44" customFormat="1" ht="53.25" customHeight="1">
      <c r="A137" s="36" t="s">
        <v>5</v>
      </c>
      <c r="B137" s="21" t="s">
        <v>477</v>
      </c>
      <c r="C137" s="21" t="s">
        <v>37</v>
      </c>
      <c r="D137" s="21" t="s">
        <v>33</v>
      </c>
      <c r="E137" s="21" t="s">
        <v>50</v>
      </c>
      <c r="F137" s="41">
        <v>1621768.37</v>
      </c>
      <c r="G137" s="55"/>
    </row>
    <row r="138" spans="1:7" s="2" customFormat="1" ht="97.5" customHeight="1">
      <c r="A138" s="36" t="s">
        <v>6</v>
      </c>
      <c r="B138" s="21" t="s">
        <v>390</v>
      </c>
      <c r="C138" s="21" t="s">
        <v>37</v>
      </c>
      <c r="D138" s="21" t="s">
        <v>33</v>
      </c>
      <c r="E138" s="21" t="s">
        <v>50</v>
      </c>
      <c r="F138" s="41">
        <v>9691917.18</v>
      </c>
      <c r="G138" s="55"/>
    </row>
    <row r="139" spans="1:7" s="5" customFormat="1" ht="25.5">
      <c r="A139" s="26" t="s">
        <v>132</v>
      </c>
      <c r="B139" s="21" t="s">
        <v>112</v>
      </c>
      <c r="C139" s="21" t="s">
        <v>37</v>
      </c>
      <c r="D139" s="21" t="s">
        <v>34</v>
      </c>
      <c r="E139" s="21" t="s">
        <v>47</v>
      </c>
      <c r="F139" s="15">
        <v>18000</v>
      </c>
      <c r="G139" s="54"/>
    </row>
    <row r="140" spans="1:7" s="2" customFormat="1" ht="25.5">
      <c r="A140" s="32" t="s">
        <v>8</v>
      </c>
      <c r="B140" s="21" t="s">
        <v>112</v>
      </c>
      <c r="C140" s="21" t="s">
        <v>37</v>
      </c>
      <c r="D140" s="21" t="s">
        <v>34</v>
      </c>
      <c r="E140" s="21" t="s">
        <v>50</v>
      </c>
      <c r="F140" s="15">
        <v>37500</v>
      </c>
      <c r="G140" s="54"/>
    </row>
    <row r="141" spans="1:7" s="2" customFormat="1" ht="20.25" customHeight="1">
      <c r="A141" s="33" t="s">
        <v>44</v>
      </c>
      <c r="B141" s="21" t="s">
        <v>182</v>
      </c>
      <c r="C141" s="21"/>
      <c r="D141" s="21"/>
      <c r="E141" s="21"/>
      <c r="F141" s="15">
        <f>SUM(F142:F144)</f>
        <v>12300000</v>
      </c>
      <c r="G141" s="54"/>
    </row>
    <row r="142" spans="1:7" s="2" customFormat="1" ht="82.5" customHeight="1">
      <c r="A142" s="27" t="s">
        <v>268</v>
      </c>
      <c r="B142" s="21" t="s">
        <v>476</v>
      </c>
      <c r="C142" s="21" t="s">
        <v>37</v>
      </c>
      <c r="D142" s="21" t="s">
        <v>33</v>
      </c>
      <c r="E142" s="21" t="s">
        <v>46</v>
      </c>
      <c r="F142" s="41">
        <v>9986021.35</v>
      </c>
      <c r="G142" s="55"/>
    </row>
    <row r="143" spans="1:7" s="2" customFormat="1" ht="51">
      <c r="A143" s="26" t="s">
        <v>269</v>
      </c>
      <c r="B143" s="21" t="s">
        <v>476</v>
      </c>
      <c r="C143" s="21" t="s">
        <v>37</v>
      </c>
      <c r="D143" s="21" t="s">
        <v>33</v>
      </c>
      <c r="E143" s="21" t="s">
        <v>47</v>
      </c>
      <c r="F143" s="41">
        <v>2184371.65</v>
      </c>
      <c r="G143" s="55"/>
    </row>
    <row r="144" spans="1:7" s="2" customFormat="1" ht="46.5" customHeight="1">
      <c r="A144" s="26" t="s">
        <v>14</v>
      </c>
      <c r="B144" s="21" t="s">
        <v>476</v>
      </c>
      <c r="C144" s="21" t="s">
        <v>37</v>
      </c>
      <c r="D144" s="21" t="s">
        <v>33</v>
      </c>
      <c r="E144" s="21" t="s">
        <v>49</v>
      </c>
      <c r="F144" s="41">
        <v>129607</v>
      </c>
      <c r="G144" s="55"/>
    </row>
    <row r="145" spans="1:7" s="2" customFormat="1" ht="12.75">
      <c r="A145" s="26" t="s">
        <v>480</v>
      </c>
      <c r="B145" s="21" t="s">
        <v>481</v>
      </c>
      <c r="C145" s="21"/>
      <c r="D145" s="21"/>
      <c r="E145" s="21"/>
      <c r="F145" s="41">
        <f>F146+F147</f>
        <v>556220</v>
      </c>
      <c r="G145" s="55"/>
    </row>
    <row r="146" spans="1:7" s="2" customFormat="1" ht="51">
      <c r="A146" s="32" t="s">
        <v>353</v>
      </c>
      <c r="B146" s="21" t="s">
        <v>479</v>
      </c>
      <c r="C146" s="21" t="s">
        <v>37</v>
      </c>
      <c r="D146" s="21" t="s">
        <v>33</v>
      </c>
      <c r="E146" s="21" t="s">
        <v>47</v>
      </c>
      <c r="F146" s="41">
        <v>8220</v>
      </c>
      <c r="G146" s="55"/>
    </row>
    <row r="147" spans="1:7" s="2" customFormat="1" ht="51">
      <c r="A147" s="32" t="s">
        <v>3</v>
      </c>
      <c r="B147" s="21" t="s">
        <v>479</v>
      </c>
      <c r="C147" s="21" t="s">
        <v>37</v>
      </c>
      <c r="D147" s="21" t="s">
        <v>33</v>
      </c>
      <c r="E147" s="21" t="s">
        <v>50</v>
      </c>
      <c r="F147" s="41">
        <v>548000</v>
      </c>
      <c r="G147" s="55"/>
    </row>
    <row r="148" spans="1:7" s="2" customFormat="1" ht="25.5">
      <c r="A148" s="28" t="s">
        <v>344</v>
      </c>
      <c r="B148" s="20" t="s">
        <v>108</v>
      </c>
      <c r="C148" s="21"/>
      <c r="D148" s="21"/>
      <c r="E148" s="21"/>
      <c r="F148" s="17">
        <f>SUM(F149+F157+F159+F161+F198+F200)</f>
        <v>82571388.76999998</v>
      </c>
      <c r="G148" s="53"/>
    </row>
    <row r="149" spans="1:7" s="2" customFormat="1" ht="12.75">
      <c r="A149" s="26" t="s">
        <v>58</v>
      </c>
      <c r="B149" s="21" t="s">
        <v>192</v>
      </c>
      <c r="C149" s="21"/>
      <c r="D149" s="21"/>
      <c r="E149" s="21"/>
      <c r="F149" s="15">
        <f>SUM(F150:F156)</f>
        <v>6818095.17</v>
      </c>
      <c r="G149" s="54"/>
    </row>
    <row r="150" spans="1:7" s="2" customFormat="1" ht="63.75">
      <c r="A150" s="27" t="s">
        <v>63</v>
      </c>
      <c r="B150" s="21" t="s">
        <v>193</v>
      </c>
      <c r="C150" s="21" t="s">
        <v>37</v>
      </c>
      <c r="D150" s="21" t="s">
        <v>34</v>
      </c>
      <c r="E150" s="21" t="s">
        <v>46</v>
      </c>
      <c r="F150" s="41">
        <v>632095.17</v>
      </c>
      <c r="G150" s="55"/>
    </row>
    <row r="151" spans="1:7" s="2" customFormat="1" ht="63.75">
      <c r="A151" s="27" t="s">
        <v>117</v>
      </c>
      <c r="B151" s="21" t="s">
        <v>483</v>
      </c>
      <c r="C151" s="21" t="s">
        <v>37</v>
      </c>
      <c r="D151" s="21" t="s">
        <v>34</v>
      </c>
      <c r="E151" s="21" t="s">
        <v>46</v>
      </c>
      <c r="F151" s="15">
        <v>3878371.1</v>
      </c>
      <c r="G151" s="54"/>
    </row>
    <row r="152" spans="1:7" s="2" customFormat="1" ht="38.25">
      <c r="A152" s="26" t="s">
        <v>134</v>
      </c>
      <c r="B152" s="21" t="s">
        <v>483</v>
      </c>
      <c r="C152" s="21" t="s">
        <v>37</v>
      </c>
      <c r="D152" s="21" t="s">
        <v>34</v>
      </c>
      <c r="E152" s="21" t="s">
        <v>47</v>
      </c>
      <c r="F152" s="15">
        <v>472628.89</v>
      </c>
      <c r="G152" s="54"/>
    </row>
    <row r="153" spans="1:7" s="2" customFormat="1" ht="25.5">
      <c r="A153" s="26" t="s">
        <v>15</v>
      </c>
      <c r="B153" s="21" t="s">
        <v>483</v>
      </c>
      <c r="C153" s="21" t="s">
        <v>37</v>
      </c>
      <c r="D153" s="21" t="s">
        <v>34</v>
      </c>
      <c r="E153" s="21" t="s">
        <v>49</v>
      </c>
      <c r="F153" s="15">
        <v>0.01</v>
      </c>
      <c r="G153" s="54"/>
    </row>
    <row r="154" spans="1:7" s="2" customFormat="1" ht="69" customHeight="1">
      <c r="A154" s="27" t="s">
        <v>258</v>
      </c>
      <c r="B154" s="21" t="s">
        <v>484</v>
      </c>
      <c r="C154" s="21" t="s">
        <v>37</v>
      </c>
      <c r="D154" s="21" t="s">
        <v>34</v>
      </c>
      <c r="E154" s="21" t="s">
        <v>46</v>
      </c>
      <c r="F154" s="15">
        <v>726277.05</v>
      </c>
      <c r="G154" s="54"/>
    </row>
    <row r="155" spans="1:7" s="2" customFormat="1" ht="37.5" customHeight="1">
      <c r="A155" s="26" t="s">
        <v>135</v>
      </c>
      <c r="B155" s="21" t="s">
        <v>484</v>
      </c>
      <c r="C155" s="21" t="s">
        <v>37</v>
      </c>
      <c r="D155" s="21" t="s">
        <v>34</v>
      </c>
      <c r="E155" s="21" t="s">
        <v>47</v>
      </c>
      <c r="F155" s="15">
        <v>108722.95</v>
      </c>
      <c r="G155" s="54"/>
    </row>
    <row r="156" spans="1:7" s="2" customFormat="1" ht="96.75" customHeight="1">
      <c r="A156" s="27" t="s">
        <v>346</v>
      </c>
      <c r="B156" s="21" t="s">
        <v>345</v>
      </c>
      <c r="C156" s="21" t="s">
        <v>37</v>
      </c>
      <c r="D156" s="21" t="s">
        <v>34</v>
      </c>
      <c r="E156" s="21" t="s">
        <v>46</v>
      </c>
      <c r="F156" s="15">
        <v>1000000</v>
      </c>
      <c r="G156" s="54"/>
    </row>
    <row r="157" spans="1:7" s="2" customFormat="1" ht="19.5" customHeight="1">
      <c r="A157" s="34" t="s">
        <v>22</v>
      </c>
      <c r="B157" s="21" t="s">
        <v>194</v>
      </c>
      <c r="C157" s="21"/>
      <c r="D157" s="21"/>
      <c r="E157" s="21"/>
      <c r="F157" s="15">
        <f>SUM(F158)</f>
        <v>94518.6</v>
      </c>
      <c r="G157" s="54"/>
    </row>
    <row r="158" spans="1:7" s="2" customFormat="1" ht="31.5" customHeight="1">
      <c r="A158" s="26" t="s">
        <v>259</v>
      </c>
      <c r="B158" s="21" t="s">
        <v>195</v>
      </c>
      <c r="C158" s="21" t="s">
        <v>37</v>
      </c>
      <c r="D158" s="21" t="s">
        <v>34</v>
      </c>
      <c r="E158" s="21" t="s">
        <v>47</v>
      </c>
      <c r="F158" s="15">
        <v>94518.6</v>
      </c>
      <c r="G158" s="54"/>
    </row>
    <row r="159" spans="1:7" s="2" customFormat="1" ht="27.75" customHeight="1">
      <c r="A159" s="34" t="s">
        <v>45</v>
      </c>
      <c r="B159" s="21" t="s">
        <v>185</v>
      </c>
      <c r="C159" s="21"/>
      <c r="D159" s="21"/>
      <c r="E159" s="21"/>
      <c r="F159" s="15">
        <f>SUM(F160)</f>
        <v>7200000</v>
      </c>
      <c r="G159" s="54"/>
    </row>
    <row r="160" spans="1:7" s="2" customFormat="1" ht="41.25" customHeight="1">
      <c r="A160" s="26" t="s">
        <v>128</v>
      </c>
      <c r="B160" s="21" t="s">
        <v>485</v>
      </c>
      <c r="C160" s="21" t="s">
        <v>37</v>
      </c>
      <c r="D160" s="21" t="s">
        <v>32</v>
      </c>
      <c r="E160" s="21" t="s">
        <v>51</v>
      </c>
      <c r="F160" s="41">
        <v>7200000</v>
      </c>
      <c r="G160" s="55"/>
    </row>
    <row r="161" spans="1:7" s="2" customFormat="1" ht="12.75">
      <c r="A161" s="26" t="s">
        <v>109</v>
      </c>
      <c r="B161" s="21" t="s">
        <v>186</v>
      </c>
      <c r="C161" s="21"/>
      <c r="D161" s="21"/>
      <c r="E161" s="21"/>
      <c r="F161" s="15">
        <f>SUM(F162:F197)</f>
        <v>65134746.14999999</v>
      </c>
      <c r="G161" s="54"/>
    </row>
    <row r="162" spans="1:7" s="2" customFormat="1" ht="38.25">
      <c r="A162" s="32" t="s">
        <v>347</v>
      </c>
      <c r="B162" s="21" t="s">
        <v>486</v>
      </c>
      <c r="C162" s="21" t="s">
        <v>37</v>
      </c>
      <c r="D162" s="21" t="s">
        <v>31</v>
      </c>
      <c r="E162" s="21" t="s">
        <v>47</v>
      </c>
      <c r="F162" s="15">
        <v>309473.12</v>
      </c>
      <c r="G162" s="54"/>
    </row>
    <row r="163" spans="1:7" s="2" customFormat="1" ht="43.5" customHeight="1">
      <c r="A163" s="32" t="s">
        <v>137</v>
      </c>
      <c r="B163" s="21" t="s">
        <v>486</v>
      </c>
      <c r="C163" s="21" t="s">
        <v>37</v>
      </c>
      <c r="D163" s="21" t="s">
        <v>31</v>
      </c>
      <c r="E163" s="21" t="s">
        <v>50</v>
      </c>
      <c r="F163" s="15">
        <v>20388866.73</v>
      </c>
      <c r="G163" s="54"/>
    </row>
    <row r="164" spans="1:7" s="2" customFormat="1" ht="42" customHeight="1">
      <c r="A164" s="32" t="s">
        <v>348</v>
      </c>
      <c r="B164" s="21" t="s">
        <v>487</v>
      </c>
      <c r="C164" s="21" t="s">
        <v>37</v>
      </c>
      <c r="D164" s="21" t="s">
        <v>31</v>
      </c>
      <c r="E164" s="21" t="s">
        <v>47</v>
      </c>
      <c r="F164" s="15">
        <v>14803.98</v>
      </c>
      <c r="G164" s="54"/>
    </row>
    <row r="165" spans="1:7" s="2" customFormat="1" ht="41.25" customHeight="1">
      <c r="A165" s="32" t="s">
        <v>138</v>
      </c>
      <c r="B165" s="21" t="s">
        <v>487</v>
      </c>
      <c r="C165" s="21" t="s">
        <v>37</v>
      </c>
      <c r="D165" s="21" t="s">
        <v>31</v>
      </c>
      <c r="E165" s="21" t="s">
        <v>50</v>
      </c>
      <c r="F165" s="15">
        <v>960654.5</v>
      </c>
      <c r="G165" s="54"/>
    </row>
    <row r="166" spans="1:7" s="2" customFormat="1" ht="41.25" customHeight="1">
      <c r="A166" s="32" t="s">
        <v>349</v>
      </c>
      <c r="B166" s="21" t="s">
        <v>488</v>
      </c>
      <c r="C166" s="21" t="s">
        <v>37</v>
      </c>
      <c r="D166" s="21" t="s">
        <v>31</v>
      </c>
      <c r="E166" s="21" t="s">
        <v>47</v>
      </c>
      <c r="F166" s="15">
        <v>198403.89</v>
      </c>
      <c r="G166" s="54"/>
    </row>
    <row r="167" spans="1:7" s="2" customFormat="1" ht="38.25">
      <c r="A167" s="32" t="s">
        <v>139</v>
      </c>
      <c r="B167" s="21" t="s">
        <v>488</v>
      </c>
      <c r="C167" s="21" t="s">
        <v>37</v>
      </c>
      <c r="D167" s="21" t="s">
        <v>31</v>
      </c>
      <c r="E167" s="21" t="s">
        <v>50</v>
      </c>
      <c r="F167" s="15">
        <v>13045762.36</v>
      </c>
      <c r="G167" s="54"/>
    </row>
    <row r="168" spans="1:7" s="2" customFormat="1" ht="55.5" customHeight="1">
      <c r="A168" s="36" t="s">
        <v>350</v>
      </c>
      <c r="B168" s="21" t="s">
        <v>489</v>
      </c>
      <c r="C168" s="21" t="s">
        <v>37</v>
      </c>
      <c r="D168" s="21" t="s">
        <v>31</v>
      </c>
      <c r="E168" s="21" t="s">
        <v>47</v>
      </c>
      <c r="F168" s="15">
        <v>1195.3</v>
      </c>
      <c r="G168" s="54"/>
    </row>
    <row r="169" spans="1:7" s="2" customFormat="1" ht="51">
      <c r="A169" s="32" t="s">
        <v>0</v>
      </c>
      <c r="B169" s="21" t="s">
        <v>489</v>
      </c>
      <c r="C169" s="21" t="s">
        <v>37</v>
      </c>
      <c r="D169" s="21" t="s">
        <v>31</v>
      </c>
      <c r="E169" s="21" t="s">
        <v>50</v>
      </c>
      <c r="F169" s="15">
        <v>75382.65</v>
      </c>
      <c r="G169" s="54"/>
    </row>
    <row r="170" spans="1:7" s="2" customFormat="1" ht="51">
      <c r="A170" s="32" t="s">
        <v>351</v>
      </c>
      <c r="B170" s="21" t="s">
        <v>490</v>
      </c>
      <c r="C170" s="21" t="s">
        <v>37</v>
      </c>
      <c r="D170" s="21" t="s">
        <v>31</v>
      </c>
      <c r="E170" s="21" t="s">
        <v>47</v>
      </c>
      <c r="F170" s="15">
        <v>151.16</v>
      </c>
      <c r="G170" s="54"/>
    </row>
    <row r="171" spans="1:7" s="2" customFormat="1" ht="42" customHeight="1">
      <c r="A171" s="32" t="s">
        <v>1</v>
      </c>
      <c r="B171" s="21" t="s">
        <v>490</v>
      </c>
      <c r="C171" s="21" t="s">
        <v>37</v>
      </c>
      <c r="D171" s="21" t="s">
        <v>31</v>
      </c>
      <c r="E171" s="21" t="s">
        <v>50</v>
      </c>
      <c r="F171" s="15">
        <v>9740</v>
      </c>
      <c r="G171" s="54"/>
    </row>
    <row r="172" spans="1:7" s="4" customFormat="1" ht="67.5" customHeight="1">
      <c r="A172" s="27" t="s">
        <v>251</v>
      </c>
      <c r="B172" s="21" t="s">
        <v>491</v>
      </c>
      <c r="C172" s="21" t="s">
        <v>37</v>
      </c>
      <c r="D172" s="21" t="s">
        <v>31</v>
      </c>
      <c r="E172" s="21" t="s">
        <v>47</v>
      </c>
      <c r="F172" s="15">
        <v>45637.52</v>
      </c>
      <c r="G172" s="54"/>
    </row>
    <row r="173" spans="1:7" s="2" customFormat="1" ht="54" customHeight="1">
      <c r="A173" s="36" t="s">
        <v>252</v>
      </c>
      <c r="B173" s="21" t="s">
        <v>491</v>
      </c>
      <c r="C173" s="21" t="s">
        <v>37</v>
      </c>
      <c r="D173" s="21" t="s">
        <v>31</v>
      </c>
      <c r="E173" s="21" t="s">
        <v>50</v>
      </c>
      <c r="F173" s="15">
        <v>271786</v>
      </c>
      <c r="G173" s="54"/>
    </row>
    <row r="174" spans="1:7" s="3" customFormat="1" ht="37.15" customHeight="1">
      <c r="A174" s="32" t="s">
        <v>135</v>
      </c>
      <c r="B174" s="21" t="s">
        <v>492</v>
      </c>
      <c r="C174" s="21" t="s">
        <v>37</v>
      </c>
      <c r="D174" s="21" t="s">
        <v>31</v>
      </c>
      <c r="E174" s="21" t="s">
        <v>47</v>
      </c>
      <c r="F174" s="15">
        <v>158561.72</v>
      </c>
      <c r="G174" s="54"/>
    </row>
    <row r="175" spans="1:7" s="2" customFormat="1" ht="27.6" customHeight="1">
      <c r="A175" s="32" t="s">
        <v>305</v>
      </c>
      <c r="B175" s="21" t="s">
        <v>492</v>
      </c>
      <c r="C175" s="21" t="s">
        <v>37</v>
      </c>
      <c r="D175" s="21" t="s">
        <v>31</v>
      </c>
      <c r="E175" s="21" t="s">
        <v>50</v>
      </c>
      <c r="F175" s="15">
        <v>10537438.28</v>
      </c>
      <c r="G175" s="54"/>
    </row>
    <row r="176" spans="1:7" s="2" customFormat="1" ht="62.25" customHeight="1">
      <c r="A176" s="36" t="s">
        <v>494</v>
      </c>
      <c r="B176" s="21" t="s">
        <v>493</v>
      </c>
      <c r="C176" s="21" t="s">
        <v>37</v>
      </c>
      <c r="D176" s="21" t="s">
        <v>31</v>
      </c>
      <c r="E176" s="21" t="s">
        <v>47</v>
      </c>
      <c r="F176" s="15">
        <v>3150.78</v>
      </c>
      <c r="G176" s="54"/>
    </row>
    <row r="177" spans="1:7" s="2" customFormat="1" ht="61.5" customHeight="1">
      <c r="A177" s="36" t="s">
        <v>254</v>
      </c>
      <c r="B177" s="21" t="s">
        <v>493</v>
      </c>
      <c r="C177" s="21" t="s">
        <v>37</v>
      </c>
      <c r="D177" s="21" t="s">
        <v>31</v>
      </c>
      <c r="E177" s="21" t="s">
        <v>50</v>
      </c>
      <c r="F177" s="15">
        <v>166849.22</v>
      </c>
      <c r="G177" s="54"/>
    </row>
    <row r="178" spans="1:7" s="2" customFormat="1" ht="43.5" customHeight="1">
      <c r="A178" s="36" t="s">
        <v>358</v>
      </c>
      <c r="B178" s="21" t="s">
        <v>495</v>
      </c>
      <c r="C178" s="21" t="s">
        <v>37</v>
      </c>
      <c r="D178" s="21" t="s">
        <v>31</v>
      </c>
      <c r="E178" s="21" t="s">
        <v>47</v>
      </c>
      <c r="F178" s="15">
        <v>0</v>
      </c>
      <c r="G178" s="54"/>
    </row>
    <row r="179" spans="1:7" s="2" customFormat="1" ht="38.25" customHeight="1">
      <c r="A179" s="36" t="s">
        <v>255</v>
      </c>
      <c r="B179" s="21" t="s">
        <v>495</v>
      </c>
      <c r="C179" s="21" t="s">
        <v>37</v>
      </c>
      <c r="D179" s="21" t="s">
        <v>31</v>
      </c>
      <c r="E179" s="21" t="s">
        <v>50</v>
      </c>
      <c r="F179" s="15">
        <v>0</v>
      </c>
      <c r="G179" s="54"/>
    </row>
    <row r="180" spans="1:7" s="2" customFormat="1" ht="75.75" customHeight="1">
      <c r="A180" s="36" t="s">
        <v>359</v>
      </c>
      <c r="B180" s="21" t="s">
        <v>496</v>
      </c>
      <c r="C180" s="21" t="s">
        <v>37</v>
      </c>
      <c r="D180" s="21" t="s">
        <v>31</v>
      </c>
      <c r="E180" s="21" t="s">
        <v>47</v>
      </c>
      <c r="F180" s="15">
        <v>948.45</v>
      </c>
      <c r="G180" s="54"/>
    </row>
    <row r="181" spans="1:7" s="2" customFormat="1" ht="73.5" customHeight="1">
      <c r="A181" s="36" t="s">
        <v>256</v>
      </c>
      <c r="B181" s="21" t="s">
        <v>496</v>
      </c>
      <c r="C181" s="21" t="s">
        <v>37</v>
      </c>
      <c r="D181" s="21" t="s">
        <v>31</v>
      </c>
      <c r="E181" s="21" t="s">
        <v>50</v>
      </c>
      <c r="F181" s="15">
        <v>66000</v>
      </c>
      <c r="G181" s="54"/>
    </row>
    <row r="182" spans="1:7" s="2" customFormat="1" ht="61.5" customHeight="1">
      <c r="A182" s="36" t="s">
        <v>497</v>
      </c>
      <c r="B182" s="21" t="s">
        <v>499</v>
      </c>
      <c r="C182" s="21" t="s">
        <v>37</v>
      </c>
      <c r="D182" s="21" t="s">
        <v>31</v>
      </c>
      <c r="E182" s="21" t="s">
        <v>47</v>
      </c>
      <c r="F182" s="15">
        <v>131.16</v>
      </c>
      <c r="G182" s="54"/>
    </row>
    <row r="183" spans="1:7" s="2" customFormat="1" ht="61.5" customHeight="1">
      <c r="A183" s="36" t="s">
        <v>498</v>
      </c>
      <c r="B183" s="21" t="s">
        <v>499</v>
      </c>
      <c r="C183" s="21" t="s">
        <v>37</v>
      </c>
      <c r="D183" s="21" t="s">
        <v>31</v>
      </c>
      <c r="E183" s="21" t="s">
        <v>50</v>
      </c>
      <c r="F183" s="15">
        <v>7950</v>
      </c>
      <c r="G183" s="54"/>
    </row>
    <row r="184" spans="1:7" s="2" customFormat="1" ht="41.25" customHeight="1">
      <c r="A184" s="26" t="s">
        <v>18</v>
      </c>
      <c r="B184" s="21" t="s">
        <v>187</v>
      </c>
      <c r="C184" s="21" t="s">
        <v>37</v>
      </c>
      <c r="D184" s="21" t="s">
        <v>31</v>
      </c>
      <c r="E184" s="21" t="s">
        <v>47</v>
      </c>
      <c r="F184" s="41">
        <v>4676.17</v>
      </c>
      <c r="G184" s="55"/>
    </row>
    <row r="185" spans="1:7" s="2" customFormat="1" ht="39" customHeight="1">
      <c r="A185" s="32" t="s">
        <v>17</v>
      </c>
      <c r="B185" s="21" t="s">
        <v>187</v>
      </c>
      <c r="C185" s="21" t="s">
        <v>37</v>
      </c>
      <c r="D185" s="21" t="s">
        <v>31</v>
      </c>
      <c r="E185" s="21" t="s">
        <v>50</v>
      </c>
      <c r="F185" s="41">
        <v>311936.26</v>
      </c>
      <c r="G185" s="55"/>
    </row>
    <row r="186" spans="1:7" s="2" customFormat="1" ht="39" customHeight="1">
      <c r="A186" s="32" t="s">
        <v>355</v>
      </c>
      <c r="B186" s="21" t="s">
        <v>188</v>
      </c>
      <c r="C186" s="21" t="s">
        <v>37</v>
      </c>
      <c r="D186" s="21" t="s">
        <v>31</v>
      </c>
      <c r="E186" s="21" t="s">
        <v>47</v>
      </c>
      <c r="F186" s="41">
        <v>55778.73</v>
      </c>
      <c r="G186" s="55"/>
    </row>
    <row r="187" spans="1:7" s="2" customFormat="1" ht="39.75" customHeight="1">
      <c r="A187" s="32" t="s">
        <v>253</v>
      </c>
      <c r="B187" s="21" t="s">
        <v>188</v>
      </c>
      <c r="C187" s="21" t="s">
        <v>37</v>
      </c>
      <c r="D187" s="21" t="s">
        <v>31</v>
      </c>
      <c r="E187" s="21" t="s">
        <v>50</v>
      </c>
      <c r="F187" s="41">
        <v>3762830.68</v>
      </c>
      <c r="G187" s="55"/>
    </row>
    <row r="188" spans="1:7" s="2" customFormat="1" ht="39.75" customHeight="1">
      <c r="A188" s="32" t="s">
        <v>356</v>
      </c>
      <c r="B188" s="21" t="s">
        <v>189</v>
      </c>
      <c r="C188" s="21" t="s">
        <v>37</v>
      </c>
      <c r="D188" s="21" t="s">
        <v>31</v>
      </c>
      <c r="E188" s="21" t="s">
        <v>47</v>
      </c>
      <c r="F188" s="41">
        <v>46244.05</v>
      </c>
      <c r="G188" s="55"/>
    </row>
    <row r="189" spans="1:7" s="2" customFormat="1" ht="42" customHeight="1">
      <c r="A189" s="32" t="s">
        <v>13</v>
      </c>
      <c r="B189" s="21" t="s">
        <v>189</v>
      </c>
      <c r="C189" s="21" t="s">
        <v>37</v>
      </c>
      <c r="D189" s="21" t="s">
        <v>31</v>
      </c>
      <c r="E189" s="21" t="s">
        <v>50</v>
      </c>
      <c r="F189" s="41">
        <v>12464733.02</v>
      </c>
      <c r="G189" s="55"/>
    </row>
    <row r="190" spans="1:7" s="2" customFormat="1" ht="84.75" customHeight="1">
      <c r="A190" s="36" t="s">
        <v>357</v>
      </c>
      <c r="B190" s="21" t="s">
        <v>312</v>
      </c>
      <c r="C190" s="21" t="s">
        <v>37</v>
      </c>
      <c r="D190" s="21" t="s">
        <v>31</v>
      </c>
      <c r="E190" s="21" t="s">
        <v>47</v>
      </c>
      <c r="F190" s="41">
        <v>62.91</v>
      </c>
      <c r="G190" s="55"/>
    </row>
    <row r="191" spans="1:7" s="2" customFormat="1" ht="80.25" customHeight="1">
      <c r="A191" s="36" t="s">
        <v>313</v>
      </c>
      <c r="B191" s="21" t="s">
        <v>312</v>
      </c>
      <c r="C191" s="21" t="s">
        <v>37</v>
      </c>
      <c r="D191" s="21" t="s">
        <v>31</v>
      </c>
      <c r="E191" s="21" t="s">
        <v>50</v>
      </c>
      <c r="F191" s="41">
        <v>4193.45</v>
      </c>
      <c r="G191" s="55"/>
    </row>
    <row r="192" spans="1:7" s="2" customFormat="1" ht="48.75" customHeight="1">
      <c r="A192" s="36" t="s">
        <v>500</v>
      </c>
      <c r="B192" s="21" t="s">
        <v>501</v>
      </c>
      <c r="C192" s="21" t="s">
        <v>37</v>
      </c>
      <c r="D192" s="21" t="s">
        <v>31</v>
      </c>
      <c r="E192" s="21" t="s">
        <v>50</v>
      </c>
      <c r="F192" s="41">
        <v>1460444.06</v>
      </c>
      <c r="G192" s="55"/>
    </row>
    <row r="193" spans="1:7" s="2" customFormat="1" ht="27.75" customHeight="1">
      <c r="A193" s="32" t="s">
        <v>9</v>
      </c>
      <c r="B193" s="21" t="s">
        <v>196</v>
      </c>
      <c r="C193" s="21" t="s">
        <v>37</v>
      </c>
      <c r="D193" s="21" t="s">
        <v>34</v>
      </c>
      <c r="E193" s="21" t="s">
        <v>50</v>
      </c>
      <c r="F193" s="15">
        <v>630000</v>
      </c>
      <c r="G193" s="54"/>
    </row>
    <row r="194" spans="1:7" s="2" customFormat="1" ht="32.25" customHeight="1">
      <c r="A194" s="32" t="s">
        <v>10</v>
      </c>
      <c r="B194" s="21" t="s">
        <v>197</v>
      </c>
      <c r="C194" s="21" t="s">
        <v>37</v>
      </c>
      <c r="D194" s="21" t="s">
        <v>34</v>
      </c>
      <c r="E194" s="21" t="s">
        <v>50</v>
      </c>
      <c r="F194" s="15">
        <v>87500</v>
      </c>
      <c r="G194" s="54"/>
    </row>
    <row r="195" spans="1:7" s="2" customFormat="1" ht="27.75" customHeight="1">
      <c r="A195" s="26" t="s">
        <v>133</v>
      </c>
      <c r="B195" s="21" t="s">
        <v>198</v>
      </c>
      <c r="C195" s="21" t="s">
        <v>37</v>
      </c>
      <c r="D195" s="21" t="s">
        <v>34</v>
      </c>
      <c r="E195" s="21" t="s">
        <v>47</v>
      </c>
      <c r="F195" s="15">
        <v>21460</v>
      </c>
      <c r="G195" s="54"/>
    </row>
    <row r="196" spans="1:7" s="2" customFormat="1" ht="28.5" customHeight="1">
      <c r="A196" s="32" t="s">
        <v>11</v>
      </c>
      <c r="B196" s="21" t="s">
        <v>199</v>
      </c>
      <c r="C196" s="21" t="s">
        <v>37</v>
      </c>
      <c r="D196" s="21" t="s">
        <v>34</v>
      </c>
      <c r="E196" s="21" t="s">
        <v>50</v>
      </c>
      <c r="F196" s="15">
        <v>0</v>
      </c>
      <c r="G196" s="54"/>
    </row>
    <row r="197" spans="1:7" s="2" customFormat="1" ht="27" customHeight="1">
      <c r="A197" s="32" t="s">
        <v>12</v>
      </c>
      <c r="B197" s="21" t="s">
        <v>200</v>
      </c>
      <c r="C197" s="21" t="s">
        <v>37</v>
      </c>
      <c r="D197" s="21" t="s">
        <v>34</v>
      </c>
      <c r="E197" s="21" t="s">
        <v>50</v>
      </c>
      <c r="F197" s="15">
        <v>22000</v>
      </c>
      <c r="G197" s="54"/>
    </row>
    <row r="198" spans="1:7" s="2" customFormat="1" ht="16.9" customHeight="1">
      <c r="A198" s="26" t="s">
        <v>48</v>
      </c>
      <c r="B198" s="21" t="s">
        <v>201</v>
      </c>
      <c r="C198" s="21"/>
      <c r="D198" s="21"/>
      <c r="E198" s="21"/>
      <c r="F198" s="15">
        <f>SUM(F199)</f>
        <v>8130</v>
      </c>
      <c r="G198" s="54"/>
    </row>
    <row r="199" spans="1:7" s="2" customFormat="1" ht="45" customHeight="1">
      <c r="A199" s="26" t="s">
        <v>65</v>
      </c>
      <c r="B199" s="21" t="s">
        <v>202</v>
      </c>
      <c r="C199" s="21" t="s">
        <v>37</v>
      </c>
      <c r="D199" s="21" t="s">
        <v>34</v>
      </c>
      <c r="E199" s="21" t="s">
        <v>49</v>
      </c>
      <c r="F199" s="15">
        <v>8130</v>
      </c>
      <c r="G199" s="54"/>
    </row>
    <row r="200" spans="1:7" s="2" customFormat="1" ht="24.75" customHeight="1">
      <c r="A200" s="32" t="s">
        <v>107</v>
      </c>
      <c r="B200" s="21" t="s">
        <v>190</v>
      </c>
      <c r="C200" s="21"/>
      <c r="D200" s="21"/>
      <c r="E200" s="21"/>
      <c r="F200" s="15">
        <f>SUM(F201)</f>
        <v>3315898.85</v>
      </c>
      <c r="G200" s="54"/>
    </row>
    <row r="201" spans="1:7" s="3" customFormat="1" ht="27" customHeight="1">
      <c r="A201" s="32" t="s">
        <v>257</v>
      </c>
      <c r="B201" s="21" t="s">
        <v>191</v>
      </c>
      <c r="C201" s="21" t="s">
        <v>37</v>
      </c>
      <c r="D201" s="21" t="s">
        <v>31</v>
      </c>
      <c r="E201" s="21" t="s">
        <v>50</v>
      </c>
      <c r="F201" s="41">
        <v>3315898.85</v>
      </c>
      <c r="G201" s="55"/>
    </row>
    <row r="202" spans="1:7" s="3" customFormat="1" ht="27" customHeight="1">
      <c r="A202" s="28" t="s">
        <v>544</v>
      </c>
      <c r="B202" s="20" t="s">
        <v>543</v>
      </c>
      <c r="C202" s="21"/>
      <c r="D202" s="21"/>
      <c r="E202" s="21"/>
      <c r="F202" s="17">
        <f>F203</f>
        <v>0</v>
      </c>
      <c r="G202" s="55"/>
    </row>
    <row r="203" spans="1:7" s="3" customFormat="1" ht="19.5" customHeight="1">
      <c r="A203" s="58" t="s">
        <v>22</v>
      </c>
      <c r="B203" s="21" t="s">
        <v>545</v>
      </c>
      <c r="C203" s="21"/>
      <c r="D203" s="21"/>
      <c r="E203" s="21"/>
      <c r="F203" s="41">
        <f>F204+F205</f>
        <v>0</v>
      </c>
      <c r="G203" s="55"/>
    </row>
    <row r="204" spans="1:7" s="3" customFormat="1" ht="40.5" customHeight="1">
      <c r="A204" s="57" t="s">
        <v>548</v>
      </c>
      <c r="B204" s="21" t="s">
        <v>546</v>
      </c>
      <c r="C204" s="21" t="s">
        <v>30</v>
      </c>
      <c r="D204" s="21" t="s">
        <v>42</v>
      </c>
      <c r="E204" s="21" t="s">
        <v>47</v>
      </c>
      <c r="F204" s="41">
        <v>0</v>
      </c>
      <c r="G204" s="55"/>
    </row>
    <row r="205" spans="1:7" s="3" customFormat="1" ht="41.25" customHeight="1">
      <c r="A205" s="57" t="s">
        <v>549</v>
      </c>
      <c r="B205" s="21" t="s">
        <v>547</v>
      </c>
      <c r="C205" s="21" t="s">
        <v>30</v>
      </c>
      <c r="D205" s="21" t="s">
        <v>42</v>
      </c>
      <c r="E205" s="21" t="s">
        <v>47</v>
      </c>
      <c r="F205" s="41">
        <v>0</v>
      </c>
      <c r="G205" s="55"/>
    </row>
    <row r="206" spans="1:7" s="2" customFormat="1" ht="29.25" customHeight="1">
      <c r="A206" s="28" t="s">
        <v>360</v>
      </c>
      <c r="B206" s="20" t="s">
        <v>203</v>
      </c>
      <c r="C206" s="21"/>
      <c r="D206" s="21"/>
      <c r="E206" s="21"/>
      <c r="F206" s="17">
        <f>F207</f>
        <v>5007654.29</v>
      </c>
      <c r="G206" s="53"/>
    </row>
    <row r="207" spans="1:11" s="2" customFormat="1" ht="13.5">
      <c r="A207" s="26" t="s">
        <v>58</v>
      </c>
      <c r="B207" s="21" t="s">
        <v>204</v>
      </c>
      <c r="C207" s="21"/>
      <c r="D207" s="21"/>
      <c r="E207" s="21"/>
      <c r="F207" s="15">
        <f>SUM(F208:F211)</f>
        <v>5007654.29</v>
      </c>
      <c r="G207" s="54"/>
      <c r="H207" s="6"/>
      <c r="I207" s="7"/>
      <c r="J207" s="8"/>
      <c r="K207" s="12"/>
    </row>
    <row r="208" spans="1:7" s="2" customFormat="1" ht="63.75">
      <c r="A208" s="27" t="s">
        <v>63</v>
      </c>
      <c r="B208" s="21" t="s">
        <v>205</v>
      </c>
      <c r="C208" s="21" t="s">
        <v>30</v>
      </c>
      <c r="D208" s="21" t="s">
        <v>34</v>
      </c>
      <c r="E208" s="21" t="s">
        <v>46</v>
      </c>
      <c r="F208" s="15">
        <v>2328684.17</v>
      </c>
      <c r="G208" s="54"/>
    </row>
    <row r="209" spans="1:7" s="44" customFormat="1" ht="38.25" customHeight="1">
      <c r="A209" s="26" t="s">
        <v>64</v>
      </c>
      <c r="B209" s="21" t="s">
        <v>205</v>
      </c>
      <c r="C209" s="21" t="s">
        <v>30</v>
      </c>
      <c r="D209" s="21" t="s">
        <v>34</v>
      </c>
      <c r="E209" s="21" t="s">
        <v>47</v>
      </c>
      <c r="F209" s="15">
        <v>814144.3</v>
      </c>
      <c r="G209" s="54"/>
    </row>
    <row r="210" spans="1:7" s="2" customFormat="1" ht="25.5">
      <c r="A210" s="26" t="s">
        <v>271</v>
      </c>
      <c r="B210" s="21" t="s">
        <v>205</v>
      </c>
      <c r="C210" s="21" t="s">
        <v>30</v>
      </c>
      <c r="D210" s="21" t="s">
        <v>34</v>
      </c>
      <c r="E210" s="21" t="s">
        <v>49</v>
      </c>
      <c r="F210" s="15">
        <v>0</v>
      </c>
      <c r="G210" s="54"/>
    </row>
    <row r="211" spans="1:7" s="2" customFormat="1" ht="93" customHeight="1">
      <c r="A211" s="27" t="s">
        <v>362</v>
      </c>
      <c r="B211" s="21" t="s">
        <v>361</v>
      </c>
      <c r="C211" s="21" t="s">
        <v>30</v>
      </c>
      <c r="D211" s="21" t="s">
        <v>34</v>
      </c>
      <c r="E211" s="21" t="s">
        <v>46</v>
      </c>
      <c r="F211" s="15">
        <v>1864825.82</v>
      </c>
      <c r="G211" s="54"/>
    </row>
    <row r="212" spans="1:7" s="2" customFormat="1" ht="28.5" customHeight="1">
      <c r="A212" s="38" t="s">
        <v>388</v>
      </c>
      <c r="B212" s="20" t="s">
        <v>85</v>
      </c>
      <c r="C212" s="21"/>
      <c r="D212" s="21"/>
      <c r="E212" s="21"/>
      <c r="F212" s="17">
        <f>F213</f>
        <v>1987694.7</v>
      </c>
      <c r="G212" s="53"/>
    </row>
    <row r="213" spans="1:11" s="2" customFormat="1" ht="30" customHeight="1">
      <c r="A213" s="32" t="s">
        <v>83</v>
      </c>
      <c r="B213" s="21" t="s">
        <v>86</v>
      </c>
      <c r="C213" s="21"/>
      <c r="D213" s="21"/>
      <c r="E213" s="21"/>
      <c r="F213" s="15">
        <f>SUM(F214)</f>
        <v>1987694.7</v>
      </c>
      <c r="G213" s="54"/>
      <c r="H213" s="6"/>
      <c r="I213" s="7"/>
      <c r="J213" s="8"/>
      <c r="K213" s="9"/>
    </row>
    <row r="214" spans="1:13" s="2" customFormat="1" ht="14.45" customHeight="1">
      <c r="A214" s="32" t="s">
        <v>84</v>
      </c>
      <c r="B214" s="21" t="s">
        <v>87</v>
      </c>
      <c r="C214" s="21"/>
      <c r="D214" s="21"/>
      <c r="E214" s="21"/>
      <c r="F214" s="15">
        <f>F215</f>
        <v>1987694.7</v>
      </c>
      <c r="G214" s="54"/>
      <c r="H214" s="6"/>
      <c r="I214" s="14"/>
      <c r="J214" s="8"/>
      <c r="K214" s="9"/>
      <c r="L214" s="11"/>
      <c r="M214" s="11"/>
    </row>
    <row r="215" spans="1:13" s="2" customFormat="1" ht="56.25" customHeight="1">
      <c r="A215" s="36" t="s">
        <v>405</v>
      </c>
      <c r="B215" s="21" t="s">
        <v>415</v>
      </c>
      <c r="C215" s="21" t="s">
        <v>37</v>
      </c>
      <c r="D215" s="21" t="s">
        <v>31</v>
      </c>
      <c r="E215" s="21" t="s">
        <v>50</v>
      </c>
      <c r="F215" s="15">
        <v>1987694.7</v>
      </c>
      <c r="G215" s="54"/>
      <c r="H215" s="6"/>
      <c r="I215" s="14"/>
      <c r="J215" s="8"/>
      <c r="K215" s="9"/>
      <c r="L215" s="11"/>
      <c r="M215" s="11"/>
    </row>
    <row r="216" spans="1:7" s="2" customFormat="1" ht="25.5">
      <c r="A216" s="28" t="s">
        <v>364</v>
      </c>
      <c r="B216" s="20" t="s">
        <v>206</v>
      </c>
      <c r="C216" s="21"/>
      <c r="D216" s="21"/>
      <c r="E216" s="21"/>
      <c r="F216" s="17">
        <f>F217+F222+F229+F227</f>
        <v>8559393.34</v>
      </c>
      <c r="G216" s="53"/>
    </row>
    <row r="217" spans="1:7" s="2" customFormat="1" ht="13.5" customHeight="1">
      <c r="A217" s="26" t="s">
        <v>58</v>
      </c>
      <c r="B217" s="21" t="s">
        <v>207</v>
      </c>
      <c r="C217" s="21"/>
      <c r="D217" s="21"/>
      <c r="E217" s="21"/>
      <c r="F217" s="15">
        <f>SUM(F218:F221)</f>
        <v>4746713.859999999</v>
      </c>
      <c r="G217" s="54"/>
    </row>
    <row r="218" spans="1:7" s="2" customFormat="1" ht="63.75">
      <c r="A218" s="27" t="s">
        <v>63</v>
      </c>
      <c r="B218" s="21" t="s">
        <v>208</v>
      </c>
      <c r="C218" s="21" t="s">
        <v>30</v>
      </c>
      <c r="D218" s="21" t="s">
        <v>42</v>
      </c>
      <c r="E218" s="21" t="s">
        <v>46</v>
      </c>
      <c r="F218" s="15">
        <v>2255089.71</v>
      </c>
      <c r="G218" s="54"/>
    </row>
    <row r="219" spans="1:7" s="2" customFormat="1" ht="42.75" customHeight="1">
      <c r="A219" s="26" t="s">
        <v>64</v>
      </c>
      <c r="B219" s="21" t="s">
        <v>208</v>
      </c>
      <c r="C219" s="21" t="s">
        <v>30</v>
      </c>
      <c r="D219" s="21" t="s">
        <v>42</v>
      </c>
      <c r="E219" s="21" t="s">
        <v>47</v>
      </c>
      <c r="F219" s="15">
        <v>458984.31</v>
      </c>
      <c r="G219" s="54"/>
    </row>
    <row r="220" spans="1:7" s="2" customFormat="1" ht="39.75" customHeight="1">
      <c r="A220" s="26" t="s">
        <v>65</v>
      </c>
      <c r="B220" s="21" t="s">
        <v>208</v>
      </c>
      <c r="C220" s="21" t="s">
        <v>30</v>
      </c>
      <c r="D220" s="21" t="s">
        <v>42</v>
      </c>
      <c r="E220" s="21" t="s">
        <v>49</v>
      </c>
      <c r="F220" s="15">
        <v>32639.84</v>
      </c>
      <c r="G220" s="54"/>
    </row>
    <row r="221" spans="1:7" s="2" customFormat="1" ht="96" customHeight="1">
      <c r="A221" s="27" t="s">
        <v>346</v>
      </c>
      <c r="B221" s="21" t="s">
        <v>363</v>
      </c>
      <c r="C221" s="21" t="s">
        <v>30</v>
      </c>
      <c r="D221" s="21" t="s">
        <v>42</v>
      </c>
      <c r="E221" s="21" t="s">
        <v>46</v>
      </c>
      <c r="F221" s="15">
        <v>2000000</v>
      </c>
      <c r="G221" s="54"/>
    </row>
    <row r="222" spans="1:7" s="2" customFormat="1" ht="16.5" customHeight="1">
      <c r="A222" s="26" t="s">
        <v>22</v>
      </c>
      <c r="B222" s="21" t="s">
        <v>209</v>
      </c>
      <c r="C222" s="21"/>
      <c r="D222" s="21"/>
      <c r="E222" s="21"/>
      <c r="F222" s="15">
        <f>SUM(F223:F226)</f>
        <v>669195.7</v>
      </c>
      <c r="G222" s="54"/>
    </row>
    <row r="223" spans="1:7" s="2" customFormat="1" ht="25.9" customHeight="1">
      <c r="A223" s="26" t="s">
        <v>136</v>
      </c>
      <c r="B223" s="21" t="s">
        <v>214</v>
      </c>
      <c r="C223" s="21" t="s">
        <v>33</v>
      </c>
      <c r="D223" s="21" t="s">
        <v>40</v>
      </c>
      <c r="E223" s="21" t="s">
        <v>47</v>
      </c>
      <c r="F223" s="15">
        <v>54212.5</v>
      </c>
      <c r="G223" s="54"/>
    </row>
    <row r="224" spans="1:7" s="2" customFormat="1" ht="25.9" customHeight="1">
      <c r="A224" s="26" t="s">
        <v>19</v>
      </c>
      <c r="B224" s="21" t="s">
        <v>214</v>
      </c>
      <c r="C224" s="21" t="s">
        <v>33</v>
      </c>
      <c r="D224" s="21" t="s">
        <v>40</v>
      </c>
      <c r="E224" s="21" t="s">
        <v>49</v>
      </c>
      <c r="F224" s="15">
        <v>0</v>
      </c>
      <c r="G224" s="54"/>
    </row>
    <row r="225" spans="1:7" s="2" customFormat="1" ht="38.25" customHeight="1">
      <c r="A225" s="26" t="s">
        <v>273</v>
      </c>
      <c r="B225" s="21" t="s">
        <v>210</v>
      </c>
      <c r="C225" s="21" t="s">
        <v>30</v>
      </c>
      <c r="D225" s="21" t="s">
        <v>42</v>
      </c>
      <c r="E225" s="21" t="s">
        <v>47</v>
      </c>
      <c r="F225" s="15">
        <v>614026.7</v>
      </c>
      <c r="G225" s="54"/>
    </row>
    <row r="226" spans="1:7" s="2" customFormat="1" ht="38.25" customHeight="1">
      <c r="A226" s="26" t="s">
        <v>274</v>
      </c>
      <c r="B226" s="21" t="s">
        <v>210</v>
      </c>
      <c r="C226" s="21" t="s">
        <v>30</v>
      </c>
      <c r="D226" s="21" t="s">
        <v>42</v>
      </c>
      <c r="E226" s="21" t="s">
        <v>49</v>
      </c>
      <c r="F226" s="15">
        <v>956.5</v>
      </c>
      <c r="G226" s="54"/>
    </row>
    <row r="227" spans="1:7" s="2" customFormat="1" ht="21.75" customHeight="1">
      <c r="A227" s="26" t="s">
        <v>76</v>
      </c>
      <c r="B227" s="42" t="s">
        <v>503</v>
      </c>
      <c r="C227" s="21"/>
      <c r="D227" s="21"/>
      <c r="E227" s="21"/>
      <c r="F227" s="15">
        <f>F228</f>
        <v>3043585.78</v>
      </c>
      <c r="G227" s="54"/>
    </row>
    <row r="228" spans="1:7" s="2" customFormat="1" ht="38.25" customHeight="1">
      <c r="A228" s="26" t="s">
        <v>504</v>
      </c>
      <c r="B228" s="42" t="s">
        <v>502</v>
      </c>
      <c r="C228" s="42" t="s">
        <v>38</v>
      </c>
      <c r="D228" s="42" t="s">
        <v>30</v>
      </c>
      <c r="E228" s="42" t="s">
        <v>77</v>
      </c>
      <c r="F228" s="41">
        <v>3043585.78</v>
      </c>
      <c r="G228" s="55"/>
    </row>
    <row r="229" spans="1:7" s="2" customFormat="1" ht="12.75">
      <c r="A229" s="26" t="s">
        <v>48</v>
      </c>
      <c r="B229" s="21" t="s">
        <v>211</v>
      </c>
      <c r="C229" s="21"/>
      <c r="D229" s="21"/>
      <c r="E229" s="21"/>
      <c r="F229" s="15">
        <f>SUM(F230:F231)</f>
        <v>99898</v>
      </c>
      <c r="G229" s="54"/>
    </row>
    <row r="230" spans="1:7" s="2" customFormat="1" ht="42" customHeight="1">
      <c r="A230" s="26" t="s">
        <v>65</v>
      </c>
      <c r="B230" s="21" t="s">
        <v>212</v>
      </c>
      <c r="C230" s="21" t="s">
        <v>30</v>
      </c>
      <c r="D230" s="21" t="s">
        <v>42</v>
      </c>
      <c r="E230" s="21" t="s">
        <v>49</v>
      </c>
      <c r="F230" s="15">
        <v>0</v>
      </c>
      <c r="G230" s="54"/>
    </row>
    <row r="231" spans="1:7" s="2" customFormat="1" ht="25.5">
      <c r="A231" s="26" t="s">
        <v>274</v>
      </c>
      <c r="B231" s="21" t="s">
        <v>213</v>
      </c>
      <c r="C231" s="21" t="s">
        <v>30</v>
      </c>
      <c r="D231" s="21" t="s">
        <v>42</v>
      </c>
      <c r="E231" s="21" t="s">
        <v>49</v>
      </c>
      <c r="F231" s="15">
        <v>99898</v>
      </c>
      <c r="G231" s="54"/>
    </row>
    <row r="232" spans="1:7" s="2" customFormat="1" ht="38.25">
      <c r="A232" s="38" t="s">
        <v>365</v>
      </c>
      <c r="B232" s="20" t="s">
        <v>101</v>
      </c>
      <c r="C232" s="21"/>
      <c r="D232" s="21"/>
      <c r="E232" s="21"/>
      <c r="F232" s="17">
        <f>F233</f>
        <v>2282470.64</v>
      </c>
      <c r="G232" s="53"/>
    </row>
    <row r="233" spans="1:7" s="2" customFormat="1" ht="12.75">
      <c r="A233" s="32" t="s">
        <v>22</v>
      </c>
      <c r="B233" s="21" t="s">
        <v>215</v>
      </c>
      <c r="C233" s="21"/>
      <c r="D233" s="21"/>
      <c r="E233" s="21"/>
      <c r="F233" s="15">
        <f>SUM(F234)</f>
        <v>2282470.64</v>
      </c>
      <c r="G233" s="54"/>
    </row>
    <row r="234" spans="1:7" s="2" customFormat="1" ht="25.5">
      <c r="A234" s="26" t="s">
        <v>391</v>
      </c>
      <c r="B234" s="21" t="s">
        <v>366</v>
      </c>
      <c r="C234" s="21" t="s">
        <v>38</v>
      </c>
      <c r="D234" s="21" t="s">
        <v>32</v>
      </c>
      <c r="E234" s="21" t="s">
        <v>47</v>
      </c>
      <c r="F234" s="15">
        <v>2282470.64</v>
      </c>
      <c r="G234" s="54"/>
    </row>
    <row r="235" spans="1:7" s="2" customFormat="1" ht="40.5" customHeight="1">
      <c r="A235" s="38" t="s">
        <v>367</v>
      </c>
      <c r="B235" s="20" t="s">
        <v>23</v>
      </c>
      <c r="C235" s="21"/>
      <c r="D235" s="21"/>
      <c r="E235" s="21"/>
      <c r="F235" s="17">
        <f>F236+F247</f>
        <v>3856366.19</v>
      </c>
      <c r="G235" s="53"/>
    </row>
    <row r="236" spans="1:11" s="2" customFormat="1" ht="25.5">
      <c r="A236" s="32" t="s">
        <v>368</v>
      </c>
      <c r="B236" s="21" t="s">
        <v>216</v>
      </c>
      <c r="C236" s="21"/>
      <c r="D236" s="21"/>
      <c r="E236" s="21"/>
      <c r="F236" s="15">
        <f>SUM(F237:F246)</f>
        <v>3856366.19</v>
      </c>
      <c r="G236" s="54"/>
      <c r="H236" s="6"/>
      <c r="I236" s="7"/>
      <c r="J236" s="8"/>
      <c r="K236" s="9"/>
    </row>
    <row r="237" spans="1:11" s="2" customFormat="1" ht="38.25">
      <c r="A237" s="32" t="s">
        <v>369</v>
      </c>
      <c r="B237" s="21" t="s">
        <v>550</v>
      </c>
      <c r="C237" s="21" t="s">
        <v>33</v>
      </c>
      <c r="D237" s="21" t="s">
        <v>35</v>
      </c>
      <c r="E237" s="21" t="s">
        <v>47</v>
      </c>
      <c r="F237" s="15">
        <v>0</v>
      </c>
      <c r="G237" s="54"/>
      <c r="H237" s="6"/>
      <c r="I237" s="7"/>
      <c r="J237" s="8"/>
      <c r="K237" s="9"/>
    </row>
    <row r="238" spans="1:7" s="2" customFormat="1" ht="25.5">
      <c r="A238" s="26" t="s">
        <v>370</v>
      </c>
      <c r="B238" s="21" t="s">
        <v>217</v>
      </c>
      <c r="C238" s="21" t="s">
        <v>33</v>
      </c>
      <c r="D238" s="21" t="s">
        <v>35</v>
      </c>
      <c r="E238" s="21" t="s">
        <v>47</v>
      </c>
      <c r="F238" s="15">
        <v>2962480.09</v>
      </c>
      <c r="G238" s="54"/>
    </row>
    <row r="239" spans="1:7" s="2" customFormat="1" ht="30" customHeight="1">
      <c r="A239" s="26" t="s">
        <v>278</v>
      </c>
      <c r="B239" s="21" t="s">
        <v>218</v>
      </c>
      <c r="C239" s="21" t="s">
        <v>33</v>
      </c>
      <c r="D239" s="21" t="s">
        <v>35</v>
      </c>
      <c r="E239" s="21" t="s">
        <v>47</v>
      </c>
      <c r="F239" s="15">
        <v>144813.1</v>
      </c>
      <c r="G239" s="54"/>
    </row>
    <row r="240" spans="1:7" s="2" customFormat="1" ht="38.25">
      <c r="A240" s="26" t="s">
        <v>279</v>
      </c>
      <c r="B240" s="21" t="s">
        <v>219</v>
      </c>
      <c r="C240" s="21" t="s">
        <v>33</v>
      </c>
      <c r="D240" s="21" t="s">
        <v>35</v>
      </c>
      <c r="E240" s="21" t="s">
        <v>47</v>
      </c>
      <c r="F240" s="15">
        <v>300570</v>
      </c>
      <c r="G240" s="54"/>
    </row>
    <row r="241" spans="1:7" s="3" customFormat="1" ht="30" customHeight="1">
      <c r="A241" s="26" t="s">
        <v>280</v>
      </c>
      <c r="B241" s="21" t="s">
        <v>220</v>
      </c>
      <c r="C241" s="21" t="s">
        <v>33</v>
      </c>
      <c r="D241" s="21" t="s">
        <v>35</v>
      </c>
      <c r="E241" s="21" t="s">
        <v>47</v>
      </c>
      <c r="F241" s="15">
        <v>0</v>
      </c>
      <c r="G241" s="54"/>
    </row>
    <row r="242" spans="1:7" s="3" customFormat="1" ht="30" customHeight="1">
      <c r="A242" s="26" t="s">
        <v>401</v>
      </c>
      <c r="B242" s="21" t="s">
        <v>221</v>
      </c>
      <c r="C242" s="21" t="s">
        <v>33</v>
      </c>
      <c r="D242" s="21" t="s">
        <v>35</v>
      </c>
      <c r="E242" s="21" t="s">
        <v>47</v>
      </c>
      <c r="F242" s="15">
        <v>448503</v>
      </c>
      <c r="G242" s="54"/>
    </row>
    <row r="243" spans="1:7" s="3" customFormat="1" ht="30" customHeight="1">
      <c r="A243" s="26" t="s">
        <v>533</v>
      </c>
      <c r="B243" s="21" t="s">
        <v>532</v>
      </c>
      <c r="C243" s="21" t="s">
        <v>33</v>
      </c>
      <c r="D243" s="21" t="s">
        <v>35</v>
      </c>
      <c r="E243" s="21" t="s">
        <v>47</v>
      </c>
      <c r="F243" s="15">
        <v>0</v>
      </c>
      <c r="G243" s="54"/>
    </row>
    <row r="244" spans="1:7" s="4" customFormat="1" ht="40.5" customHeight="1">
      <c r="A244" s="26" t="s">
        <v>407</v>
      </c>
      <c r="B244" s="21" t="s">
        <v>406</v>
      </c>
      <c r="C244" s="21" t="s">
        <v>33</v>
      </c>
      <c r="D244" s="21" t="s">
        <v>35</v>
      </c>
      <c r="E244" s="21" t="s">
        <v>47</v>
      </c>
      <c r="F244" s="15">
        <v>0</v>
      </c>
      <c r="G244" s="54"/>
    </row>
    <row r="245" spans="1:7" s="4" customFormat="1" ht="16.5" customHeight="1">
      <c r="A245" s="49" t="s">
        <v>518</v>
      </c>
      <c r="B245" s="21" t="s">
        <v>517</v>
      </c>
      <c r="C245" s="21" t="s">
        <v>33</v>
      </c>
      <c r="D245" s="21" t="s">
        <v>35</v>
      </c>
      <c r="E245" s="21" t="s">
        <v>47</v>
      </c>
      <c r="F245" s="15">
        <v>0</v>
      </c>
      <c r="G245" s="54"/>
    </row>
    <row r="246" spans="1:7" s="4" customFormat="1" ht="25.5" customHeight="1">
      <c r="A246" s="49" t="s">
        <v>529</v>
      </c>
      <c r="B246" s="21" t="s">
        <v>517</v>
      </c>
      <c r="C246" s="21" t="s">
        <v>33</v>
      </c>
      <c r="D246" s="21" t="s">
        <v>35</v>
      </c>
      <c r="E246" s="21" t="s">
        <v>77</v>
      </c>
      <c r="F246" s="15">
        <v>0</v>
      </c>
      <c r="G246" s="54"/>
    </row>
    <row r="247" spans="1:7" s="4" customFormat="1" ht="21.75" customHeight="1">
      <c r="A247" s="34" t="s">
        <v>93</v>
      </c>
      <c r="B247" s="21" t="s">
        <v>534</v>
      </c>
      <c r="C247" s="21"/>
      <c r="D247" s="21"/>
      <c r="E247" s="21"/>
      <c r="F247" s="15">
        <f>F248+F249</f>
        <v>0</v>
      </c>
      <c r="G247" s="54"/>
    </row>
    <row r="248" spans="1:7" s="4" customFormat="1" ht="25.5" customHeight="1">
      <c r="A248" s="34" t="s">
        <v>536</v>
      </c>
      <c r="B248" s="21" t="s">
        <v>535</v>
      </c>
      <c r="C248" s="21" t="s">
        <v>39</v>
      </c>
      <c r="D248" s="21" t="s">
        <v>32</v>
      </c>
      <c r="E248" s="21" t="s">
        <v>51</v>
      </c>
      <c r="F248" s="15">
        <v>0</v>
      </c>
      <c r="G248" s="54"/>
    </row>
    <row r="249" spans="1:7" s="4" customFormat="1" ht="25.5" customHeight="1">
      <c r="A249" s="34" t="s">
        <v>536</v>
      </c>
      <c r="B249" s="21" t="s">
        <v>535</v>
      </c>
      <c r="C249" s="21" t="s">
        <v>39</v>
      </c>
      <c r="D249" s="21" t="s">
        <v>31</v>
      </c>
      <c r="E249" s="21" t="s">
        <v>51</v>
      </c>
      <c r="F249" s="15">
        <v>0</v>
      </c>
      <c r="G249" s="54"/>
    </row>
    <row r="250" spans="1:7" s="50" customFormat="1" ht="37.5" customHeight="1">
      <c r="A250" s="38" t="s">
        <v>389</v>
      </c>
      <c r="B250" s="20" t="s">
        <v>79</v>
      </c>
      <c r="C250" s="21"/>
      <c r="D250" s="21"/>
      <c r="E250" s="21"/>
      <c r="F250" s="17">
        <f>F251</f>
        <v>0</v>
      </c>
      <c r="G250" s="53"/>
    </row>
    <row r="251" spans="1:7" s="3" customFormat="1" ht="21" customHeight="1">
      <c r="A251" s="32" t="s">
        <v>22</v>
      </c>
      <c r="B251" s="21" t="s">
        <v>80</v>
      </c>
      <c r="C251" s="21"/>
      <c r="D251" s="21"/>
      <c r="E251" s="21"/>
      <c r="F251" s="15">
        <f>F252</f>
        <v>0</v>
      </c>
      <c r="G251" s="54"/>
    </row>
    <row r="252" spans="1:7" s="3" customFormat="1" ht="29.25" customHeight="1">
      <c r="A252" s="26" t="s">
        <v>82</v>
      </c>
      <c r="B252" s="21" t="s">
        <v>81</v>
      </c>
      <c r="C252" s="21" t="s">
        <v>34</v>
      </c>
      <c r="D252" s="21" t="s">
        <v>38</v>
      </c>
      <c r="E252" s="21" t="s">
        <v>47</v>
      </c>
      <c r="F252" s="15">
        <v>0</v>
      </c>
      <c r="G252" s="54"/>
    </row>
    <row r="253" spans="1:7" s="50" customFormat="1" ht="25.5">
      <c r="A253" s="38" t="s">
        <v>387</v>
      </c>
      <c r="B253" s="20" t="s">
        <v>78</v>
      </c>
      <c r="C253" s="21"/>
      <c r="D253" s="21"/>
      <c r="E253" s="21"/>
      <c r="F253" s="17">
        <f>SUM(F254+F260+F267+F269+F271)</f>
        <v>11726449.38</v>
      </c>
      <c r="G253" s="53"/>
    </row>
    <row r="254" spans="1:10" s="3" customFormat="1" ht="13.5">
      <c r="A254" s="26" t="s">
        <v>58</v>
      </c>
      <c r="B254" s="21" t="s">
        <v>227</v>
      </c>
      <c r="C254" s="21"/>
      <c r="D254" s="21"/>
      <c r="E254" s="21"/>
      <c r="F254" s="15">
        <f>SUM(F255:F259)</f>
        <v>4880985.43</v>
      </c>
      <c r="G254" s="54"/>
      <c r="H254" s="7"/>
      <c r="I254" s="8"/>
      <c r="J254" s="9"/>
    </row>
    <row r="255" spans="1:10" s="3" customFormat="1" ht="63.75">
      <c r="A255" s="27" t="s">
        <v>63</v>
      </c>
      <c r="B255" s="21" t="s">
        <v>228</v>
      </c>
      <c r="C255" s="21" t="s">
        <v>38</v>
      </c>
      <c r="D255" s="21" t="s">
        <v>38</v>
      </c>
      <c r="E255" s="21" t="s">
        <v>46</v>
      </c>
      <c r="F255" s="41">
        <v>4172596.18</v>
      </c>
      <c r="G255" s="55"/>
      <c r="H255" s="7"/>
      <c r="I255" s="8"/>
      <c r="J255" s="9"/>
    </row>
    <row r="256" spans="1:10" s="3" customFormat="1" ht="38.25">
      <c r="A256" s="26" t="s">
        <v>64</v>
      </c>
      <c r="B256" s="21" t="s">
        <v>228</v>
      </c>
      <c r="C256" s="21" t="s">
        <v>38</v>
      </c>
      <c r="D256" s="21" t="s">
        <v>38</v>
      </c>
      <c r="E256" s="21" t="s">
        <v>47</v>
      </c>
      <c r="F256" s="41">
        <v>705641</v>
      </c>
      <c r="G256" s="55"/>
      <c r="H256" s="7"/>
      <c r="I256" s="8"/>
      <c r="J256" s="9"/>
    </row>
    <row r="257" spans="1:7" s="3" customFormat="1" ht="39.75" customHeight="1">
      <c r="A257" s="26" t="s">
        <v>65</v>
      </c>
      <c r="B257" s="21" t="s">
        <v>228</v>
      </c>
      <c r="C257" s="21" t="s">
        <v>38</v>
      </c>
      <c r="D257" s="21" t="s">
        <v>38</v>
      </c>
      <c r="E257" s="21" t="s">
        <v>49</v>
      </c>
      <c r="F257" s="41">
        <v>2748.25</v>
      </c>
      <c r="G257" s="55"/>
    </row>
    <row r="258" spans="1:7" s="3" customFormat="1" ht="71.25" customHeight="1">
      <c r="A258" s="34" t="s">
        <v>88</v>
      </c>
      <c r="B258" s="21" t="s">
        <v>505</v>
      </c>
      <c r="C258" s="21" t="s">
        <v>38</v>
      </c>
      <c r="D258" s="21" t="s">
        <v>38</v>
      </c>
      <c r="E258" s="21" t="s">
        <v>46</v>
      </c>
      <c r="F258" s="15">
        <v>0</v>
      </c>
      <c r="G258" s="54"/>
    </row>
    <row r="259" spans="1:7" s="3" customFormat="1" ht="57.75" customHeight="1">
      <c r="A259" s="34" t="s">
        <v>92</v>
      </c>
      <c r="B259" s="21" t="s">
        <v>505</v>
      </c>
      <c r="C259" s="21" t="s">
        <v>38</v>
      </c>
      <c r="D259" s="21" t="s">
        <v>38</v>
      </c>
      <c r="E259" s="21" t="s">
        <v>47</v>
      </c>
      <c r="F259" s="15">
        <v>0</v>
      </c>
      <c r="G259" s="54"/>
    </row>
    <row r="260" spans="1:7" s="3" customFormat="1" ht="12.75">
      <c r="A260" s="32" t="s">
        <v>22</v>
      </c>
      <c r="B260" s="21" t="s">
        <v>222</v>
      </c>
      <c r="C260" s="21"/>
      <c r="D260" s="21"/>
      <c r="E260" s="21"/>
      <c r="F260" s="15">
        <f>SUM(F261:F266)</f>
        <v>4320151.65</v>
      </c>
      <c r="G260" s="54"/>
    </row>
    <row r="261" spans="1:7" s="3" customFormat="1" ht="27" customHeight="1">
      <c r="A261" s="32" t="s">
        <v>552</v>
      </c>
      <c r="B261" s="21" t="s">
        <v>551</v>
      </c>
      <c r="C261" s="21" t="s">
        <v>38</v>
      </c>
      <c r="D261" s="21" t="s">
        <v>31</v>
      </c>
      <c r="E261" s="21" t="s">
        <v>47</v>
      </c>
      <c r="F261" s="15">
        <v>0</v>
      </c>
      <c r="G261" s="54"/>
    </row>
    <row r="262" spans="1:7" s="3" customFormat="1" ht="63.75">
      <c r="A262" s="27" t="s">
        <v>281</v>
      </c>
      <c r="B262" s="21" t="s">
        <v>506</v>
      </c>
      <c r="C262" s="21" t="s">
        <v>33</v>
      </c>
      <c r="D262" s="21" t="s">
        <v>38</v>
      </c>
      <c r="E262" s="21" t="s">
        <v>47</v>
      </c>
      <c r="F262" s="15">
        <v>79440</v>
      </c>
      <c r="G262" s="54"/>
    </row>
    <row r="263" spans="1:7" s="2" customFormat="1" ht="25.5">
      <c r="A263" s="26" t="s">
        <v>282</v>
      </c>
      <c r="B263" s="21" t="s">
        <v>223</v>
      </c>
      <c r="C263" s="21" t="s">
        <v>38</v>
      </c>
      <c r="D263" s="21" t="s">
        <v>31</v>
      </c>
      <c r="E263" s="21" t="s">
        <v>47</v>
      </c>
      <c r="F263" s="41">
        <v>443018</v>
      </c>
      <c r="G263" s="55"/>
    </row>
    <row r="264" spans="1:7" s="2" customFormat="1" ht="25.5">
      <c r="A264" s="26" t="s">
        <v>283</v>
      </c>
      <c r="B264" s="21" t="s">
        <v>224</v>
      </c>
      <c r="C264" s="21" t="s">
        <v>38</v>
      </c>
      <c r="D264" s="21" t="s">
        <v>31</v>
      </c>
      <c r="E264" s="21" t="s">
        <v>47</v>
      </c>
      <c r="F264" s="41">
        <v>2563796.99</v>
      </c>
      <c r="G264" s="55"/>
    </row>
    <row r="265" spans="1:7" s="2" customFormat="1" ht="25.5">
      <c r="A265" s="26" t="s">
        <v>408</v>
      </c>
      <c r="B265" s="21" t="s">
        <v>225</v>
      </c>
      <c r="C265" s="21" t="s">
        <v>38</v>
      </c>
      <c r="D265" s="21" t="s">
        <v>31</v>
      </c>
      <c r="E265" s="21" t="s">
        <v>47</v>
      </c>
      <c r="F265" s="41">
        <v>273502</v>
      </c>
      <c r="G265" s="55"/>
    </row>
    <row r="266" spans="1:7" s="2" customFormat="1" ht="25.5">
      <c r="A266" s="26" t="s">
        <v>284</v>
      </c>
      <c r="B266" s="21" t="s">
        <v>226</v>
      </c>
      <c r="C266" s="21" t="s">
        <v>38</v>
      </c>
      <c r="D266" s="21" t="s">
        <v>31</v>
      </c>
      <c r="E266" s="21" t="s">
        <v>47</v>
      </c>
      <c r="F266" s="41">
        <v>960394.66</v>
      </c>
      <c r="G266" s="55"/>
    </row>
    <row r="267" spans="1:7" s="2" customFormat="1" ht="33.75" customHeight="1">
      <c r="A267" s="26" t="s">
        <v>73</v>
      </c>
      <c r="B267" s="21" t="s">
        <v>276</v>
      </c>
      <c r="C267" s="21"/>
      <c r="D267" s="21"/>
      <c r="E267" s="21"/>
      <c r="F267" s="15">
        <f>SUM(F268)</f>
        <v>102400.73</v>
      </c>
      <c r="G267" s="54"/>
    </row>
    <row r="268" spans="1:7" s="2" customFormat="1" ht="30" customHeight="1">
      <c r="A268" s="26" t="s">
        <v>275</v>
      </c>
      <c r="B268" s="21" t="s">
        <v>277</v>
      </c>
      <c r="C268" s="21" t="s">
        <v>38</v>
      </c>
      <c r="D268" s="21" t="s">
        <v>32</v>
      </c>
      <c r="E268" s="21" t="s">
        <v>49</v>
      </c>
      <c r="F268" s="41">
        <v>102400.73</v>
      </c>
      <c r="G268" s="55"/>
    </row>
    <row r="269" spans="1:7" s="2" customFormat="1" ht="12.75">
      <c r="A269" s="26" t="s">
        <v>48</v>
      </c>
      <c r="B269" s="21" t="s">
        <v>229</v>
      </c>
      <c r="C269" s="21"/>
      <c r="D269" s="21"/>
      <c r="E269" s="21"/>
      <c r="F269" s="15">
        <f>SUM(F270)</f>
        <v>304930.33</v>
      </c>
      <c r="G269" s="54"/>
    </row>
    <row r="270" spans="1:7" s="2" customFormat="1" ht="38.25">
      <c r="A270" s="26" t="s">
        <v>65</v>
      </c>
      <c r="B270" s="21" t="s">
        <v>230</v>
      </c>
      <c r="C270" s="21" t="s">
        <v>38</v>
      </c>
      <c r="D270" s="21" t="s">
        <v>38</v>
      </c>
      <c r="E270" s="21" t="s">
        <v>49</v>
      </c>
      <c r="F270" s="41">
        <v>304930.33</v>
      </c>
      <c r="G270" s="55"/>
    </row>
    <row r="271" spans="1:7" s="2" customFormat="1" ht="16.5" customHeight="1">
      <c r="A271" s="32" t="s">
        <v>44</v>
      </c>
      <c r="B271" s="21" t="s">
        <v>371</v>
      </c>
      <c r="C271" s="21"/>
      <c r="D271" s="21"/>
      <c r="E271" s="21"/>
      <c r="F271" s="15">
        <f>F272+F273+F274</f>
        <v>2117981.24</v>
      </c>
      <c r="G271" s="54"/>
    </row>
    <row r="272" spans="1:7" s="2" customFormat="1" ht="51">
      <c r="A272" s="32" t="s">
        <v>373</v>
      </c>
      <c r="B272" s="21" t="s">
        <v>372</v>
      </c>
      <c r="C272" s="21" t="s">
        <v>38</v>
      </c>
      <c r="D272" s="21" t="s">
        <v>31</v>
      </c>
      <c r="E272" s="21" t="s">
        <v>46</v>
      </c>
      <c r="F272" s="41">
        <v>1372089.59</v>
      </c>
      <c r="G272" s="55"/>
    </row>
    <row r="273" spans="1:7" s="2" customFormat="1" ht="25.5" customHeight="1">
      <c r="A273" s="32" t="s">
        <v>282</v>
      </c>
      <c r="B273" s="21" t="s">
        <v>372</v>
      </c>
      <c r="C273" s="21" t="s">
        <v>38</v>
      </c>
      <c r="D273" s="21" t="s">
        <v>31</v>
      </c>
      <c r="E273" s="21" t="s">
        <v>47</v>
      </c>
      <c r="F273" s="41">
        <v>504265.28</v>
      </c>
      <c r="G273" s="55"/>
    </row>
    <row r="274" spans="1:7" s="2" customFormat="1" ht="25.5">
      <c r="A274" s="32" t="s">
        <v>507</v>
      </c>
      <c r="B274" s="21" t="s">
        <v>372</v>
      </c>
      <c r="C274" s="21" t="s">
        <v>38</v>
      </c>
      <c r="D274" s="21" t="s">
        <v>31</v>
      </c>
      <c r="E274" s="21" t="s">
        <v>49</v>
      </c>
      <c r="F274" s="41">
        <v>241626.37</v>
      </c>
      <c r="G274" s="55"/>
    </row>
    <row r="275" spans="1:7" s="3" customFormat="1" ht="25.5">
      <c r="A275" s="38" t="s">
        <v>374</v>
      </c>
      <c r="B275" s="20" t="s">
        <v>102</v>
      </c>
      <c r="C275" s="21"/>
      <c r="D275" s="21"/>
      <c r="E275" s="21"/>
      <c r="F275" s="17">
        <f>SUM(F276+F280+F283+F290+F294)+F288</f>
        <v>30888098.349999998</v>
      </c>
      <c r="G275" s="53"/>
    </row>
    <row r="276" spans="1:10" s="3" customFormat="1" ht="12.75">
      <c r="A276" s="26" t="s">
        <v>58</v>
      </c>
      <c r="B276" s="21" t="s">
        <v>243</v>
      </c>
      <c r="C276" s="21"/>
      <c r="D276" s="21"/>
      <c r="E276" s="21"/>
      <c r="F276" s="15">
        <f>SUM(F277:F279)</f>
        <v>518506.13000000006</v>
      </c>
      <c r="G276" s="54"/>
      <c r="H276" s="14"/>
      <c r="I276" s="8"/>
      <c r="J276" s="9"/>
    </row>
    <row r="277" spans="1:10" s="3" customFormat="1" ht="63.75">
      <c r="A277" s="27" t="s">
        <v>63</v>
      </c>
      <c r="B277" s="21" t="s">
        <v>244</v>
      </c>
      <c r="C277" s="21" t="s">
        <v>36</v>
      </c>
      <c r="D277" s="21" t="s">
        <v>33</v>
      </c>
      <c r="E277" s="21" t="s">
        <v>46</v>
      </c>
      <c r="F277" s="41">
        <v>503987.03</v>
      </c>
      <c r="G277" s="55"/>
      <c r="H277" s="14"/>
      <c r="I277" s="8"/>
      <c r="J277" s="9"/>
    </row>
    <row r="278" spans="1:10" s="3" customFormat="1" ht="38.25">
      <c r="A278" s="26" t="s">
        <v>64</v>
      </c>
      <c r="B278" s="21" t="s">
        <v>244</v>
      </c>
      <c r="C278" s="21" t="s">
        <v>36</v>
      </c>
      <c r="D278" s="21" t="s">
        <v>33</v>
      </c>
      <c r="E278" s="21" t="s">
        <v>47</v>
      </c>
      <c r="F278" s="41">
        <v>14517.52</v>
      </c>
      <c r="G278" s="55"/>
      <c r="H278" s="14"/>
      <c r="I278" s="8"/>
      <c r="J278" s="9"/>
    </row>
    <row r="279" spans="1:10" s="3" customFormat="1" ht="38.25">
      <c r="A279" s="26" t="s">
        <v>65</v>
      </c>
      <c r="B279" s="21" t="s">
        <v>244</v>
      </c>
      <c r="C279" s="21" t="s">
        <v>36</v>
      </c>
      <c r="D279" s="21" t="s">
        <v>33</v>
      </c>
      <c r="E279" s="21" t="s">
        <v>49</v>
      </c>
      <c r="F279" s="41">
        <v>1.58</v>
      </c>
      <c r="G279" s="55"/>
      <c r="H279" s="14"/>
      <c r="I279" s="8"/>
      <c r="J279" s="9"/>
    </row>
    <row r="280" spans="1:7" s="3" customFormat="1" ht="12.75">
      <c r="A280" s="21" t="s">
        <v>22</v>
      </c>
      <c r="B280" s="21" t="s">
        <v>234</v>
      </c>
      <c r="C280" s="21"/>
      <c r="D280" s="21"/>
      <c r="E280" s="21"/>
      <c r="F280" s="15">
        <f>SUM(F281:F282)</f>
        <v>497591</v>
      </c>
      <c r="G280" s="54"/>
    </row>
    <row r="281" spans="1:7" s="3" customFormat="1" ht="38.25">
      <c r="A281" s="26" t="s">
        <v>287</v>
      </c>
      <c r="B281" s="21" t="s">
        <v>235</v>
      </c>
      <c r="C281" s="21" t="s">
        <v>36</v>
      </c>
      <c r="D281" s="21" t="s">
        <v>30</v>
      </c>
      <c r="E281" s="21" t="s">
        <v>47</v>
      </c>
      <c r="F281" s="41">
        <v>411388</v>
      </c>
      <c r="G281" s="55"/>
    </row>
    <row r="282" spans="1:7" s="3" customFormat="1" ht="25.5">
      <c r="A282" s="26" t="s">
        <v>410</v>
      </c>
      <c r="B282" s="21" t="s">
        <v>235</v>
      </c>
      <c r="C282" s="21" t="s">
        <v>36</v>
      </c>
      <c r="D282" s="21" t="s">
        <v>30</v>
      </c>
      <c r="E282" s="21" t="s">
        <v>50</v>
      </c>
      <c r="F282" s="41">
        <v>86203</v>
      </c>
      <c r="G282" s="55"/>
    </row>
    <row r="283" spans="1:7" s="3" customFormat="1" ht="27" customHeight="1">
      <c r="A283" s="34" t="s">
        <v>45</v>
      </c>
      <c r="B283" s="21" t="s">
        <v>231</v>
      </c>
      <c r="C283" s="21"/>
      <c r="D283" s="21"/>
      <c r="E283" s="21"/>
      <c r="F283" s="15">
        <f>SUM(F284:F287)</f>
        <v>24490725.75</v>
      </c>
      <c r="G283" s="54"/>
    </row>
    <row r="284" spans="1:7" s="3" customFormat="1" ht="66.75" customHeight="1">
      <c r="A284" s="34" t="s">
        <v>285</v>
      </c>
      <c r="B284" s="21" t="s">
        <v>232</v>
      </c>
      <c r="C284" s="21" t="s">
        <v>39</v>
      </c>
      <c r="D284" s="21" t="s">
        <v>31</v>
      </c>
      <c r="E284" s="21" t="s">
        <v>51</v>
      </c>
      <c r="F284" s="15">
        <v>2500000</v>
      </c>
      <c r="G284" s="54"/>
    </row>
    <row r="285" spans="1:7" s="3" customFormat="1" ht="42" customHeight="1">
      <c r="A285" s="34" t="s">
        <v>286</v>
      </c>
      <c r="B285" s="21" t="s">
        <v>233</v>
      </c>
      <c r="C285" s="21" t="s">
        <v>39</v>
      </c>
      <c r="D285" s="21" t="s">
        <v>31</v>
      </c>
      <c r="E285" s="21" t="s">
        <v>51</v>
      </c>
      <c r="F285" s="41">
        <v>13741453</v>
      </c>
      <c r="G285" s="55"/>
    </row>
    <row r="286" spans="1:7" s="3" customFormat="1" ht="25.15" customHeight="1">
      <c r="A286" s="34" t="s">
        <v>288</v>
      </c>
      <c r="B286" s="21" t="s">
        <v>236</v>
      </c>
      <c r="C286" s="21" t="s">
        <v>36</v>
      </c>
      <c r="D286" s="21" t="s">
        <v>30</v>
      </c>
      <c r="E286" s="21" t="s">
        <v>51</v>
      </c>
      <c r="F286" s="41">
        <v>6783305.75</v>
      </c>
      <c r="G286" s="55"/>
    </row>
    <row r="287" spans="1:7" s="3" customFormat="1" ht="24.6" customHeight="1">
      <c r="A287" s="34" t="s">
        <v>289</v>
      </c>
      <c r="B287" s="21" t="s">
        <v>237</v>
      </c>
      <c r="C287" s="21" t="s">
        <v>36</v>
      </c>
      <c r="D287" s="21" t="s">
        <v>30</v>
      </c>
      <c r="E287" s="21" t="s">
        <v>51</v>
      </c>
      <c r="F287" s="15">
        <v>1465967</v>
      </c>
      <c r="G287" s="54"/>
    </row>
    <row r="288" spans="1:7" s="3" customFormat="1" ht="17.25" customHeight="1">
      <c r="A288" s="34" t="s">
        <v>93</v>
      </c>
      <c r="B288" s="21" t="s">
        <v>520</v>
      </c>
      <c r="C288" s="21"/>
      <c r="D288" s="21"/>
      <c r="E288" s="21"/>
      <c r="F288" s="15">
        <f>F289</f>
        <v>44000</v>
      </c>
      <c r="G288" s="54"/>
    </row>
    <row r="289" spans="1:7" s="3" customFormat="1" ht="48" customHeight="1">
      <c r="A289" s="34" t="s">
        <v>286</v>
      </c>
      <c r="B289" s="21" t="s">
        <v>519</v>
      </c>
      <c r="C289" s="21" t="s">
        <v>39</v>
      </c>
      <c r="D289" s="21" t="s">
        <v>31</v>
      </c>
      <c r="E289" s="21" t="s">
        <v>51</v>
      </c>
      <c r="F289" s="15">
        <v>44000</v>
      </c>
      <c r="G289" s="54"/>
    </row>
    <row r="290" spans="1:7" s="3" customFormat="1" ht="14.45" customHeight="1">
      <c r="A290" s="26" t="s">
        <v>48</v>
      </c>
      <c r="B290" s="21" t="s">
        <v>238</v>
      </c>
      <c r="C290" s="21"/>
      <c r="D290" s="21"/>
      <c r="E290" s="21"/>
      <c r="F290" s="15">
        <f>SUM(F291:F293)</f>
        <v>9965</v>
      </c>
      <c r="G290" s="54"/>
    </row>
    <row r="291" spans="1:11" s="3" customFormat="1" ht="42.75" customHeight="1">
      <c r="A291" s="26" t="s">
        <v>65</v>
      </c>
      <c r="B291" s="21" t="s">
        <v>245</v>
      </c>
      <c r="C291" s="21" t="s">
        <v>36</v>
      </c>
      <c r="D291" s="21" t="s">
        <v>33</v>
      </c>
      <c r="E291" s="21" t="s">
        <v>49</v>
      </c>
      <c r="F291" s="15">
        <v>0</v>
      </c>
      <c r="G291" s="54"/>
      <c r="H291" s="6"/>
      <c r="I291" s="14"/>
      <c r="J291" s="8"/>
      <c r="K291" s="9"/>
    </row>
    <row r="292" spans="1:11" s="3" customFormat="1" ht="22.5" customHeight="1">
      <c r="A292" s="26" t="s">
        <v>290</v>
      </c>
      <c r="B292" s="21" t="s">
        <v>530</v>
      </c>
      <c r="C292" s="21" t="s">
        <v>36</v>
      </c>
      <c r="D292" s="21" t="s">
        <v>30</v>
      </c>
      <c r="E292" s="21" t="s">
        <v>49</v>
      </c>
      <c r="F292" s="15">
        <v>4838</v>
      </c>
      <c r="G292" s="54"/>
      <c r="H292" s="6"/>
      <c r="I292" s="14"/>
      <c r="J292" s="8"/>
      <c r="K292" s="9"/>
    </row>
    <row r="293" spans="1:11" s="3" customFormat="1" ht="25.5">
      <c r="A293" s="26" t="s">
        <v>291</v>
      </c>
      <c r="B293" s="21" t="s">
        <v>239</v>
      </c>
      <c r="C293" s="21" t="s">
        <v>36</v>
      </c>
      <c r="D293" s="21" t="s">
        <v>30</v>
      </c>
      <c r="E293" s="21" t="s">
        <v>49</v>
      </c>
      <c r="F293" s="15">
        <v>5127</v>
      </c>
      <c r="G293" s="54"/>
      <c r="H293" s="6"/>
      <c r="I293" s="14"/>
      <c r="J293" s="8"/>
      <c r="K293" s="9"/>
    </row>
    <row r="294" spans="1:7" s="3" customFormat="1" ht="18" customHeight="1">
      <c r="A294" s="45" t="s">
        <v>44</v>
      </c>
      <c r="B294" s="21" t="s">
        <v>240</v>
      </c>
      <c r="C294" s="21"/>
      <c r="D294" s="21"/>
      <c r="E294" s="21"/>
      <c r="F294" s="15">
        <f>SUM(F295:F302)</f>
        <v>5327310.47</v>
      </c>
      <c r="G294" s="54"/>
    </row>
    <row r="295" spans="1:7" s="3" customFormat="1" ht="81" customHeight="1">
      <c r="A295" s="27" t="s">
        <v>121</v>
      </c>
      <c r="B295" s="21" t="s">
        <v>246</v>
      </c>
      <c r="C295" s="21" t="s">
        <v>36</v>
      </c>
      <c r="D295" s="21" t="s">
        <v>33</v>
      </c>
      <c r="E295" s="21" t="s">
        <v>46</v>
      </c>
      <c r="F295" s="41">
        <v>1815481.38</v>
      </c>
      <c r="G295" s="55"/>
    </row>
    <row r="296" spans="1:7" s="3" customFormat="1" ht="58.5" customHeight="1">
      <c r="A296" s="27" t="s">
        <v>123</v>
      </c>
      <c r="B296" s="21" t="s">
        <v>246</v>
      </c>
      <c r="C296" s="21" t="s">
        <v>36</v>
      </c>
      <c r="D296" s="21" t="s">
        <v>33</v>
      </c>
      <c r="E296" s="21" t="s">
        <v>47</v>
      </c>
      <c r="F296" s="41">
        <v>39143.51</v>
      </c>
      <c r="G296" s="55"/>
    </row>
    <row r="297" spans="1:7" s="3" customFormat="1" ht="54" customHeight="1">
      <c r="A297" s="26" t="s">
        <v>292</v>
      </c>
      <c r="B297" s="21" t="s">
        <v>241</v>
      </c>
      <c r="C297" s="21" t="s">
        <v>36</v>
      </c>
      <c r="D297" s="21" t="s">
        <v>30</v>
      </c>
      <c r="E297" s="21" t="s">
        <v>46</v>
      </c>
      <c r="F297" s="41">
        <v>945661.13</v>
      </c>
      <c r="G297" s="55"/>
    </row>
    <row r="298" spans="1:7" s="3" customFormat="1" ht="27" customHeight="1">
      <c r="A298" s="26" t="s">
        <v>293</v>
      </c>
      <c r="B298" s="21" t="s">
        <v>241</v>
      </c>
      <c r="C298" s="21" t="s">
        <v>36</v>
      </c>
      <c r="D298" s="21" t="s">
        <v>30</v>
      </c>
      <c r="E298" s="21" t="s">
        <v>47</v>
      </c>
      <c r="F298" s="41">
        <v>84691.06</v>
      </c>
      <c r="G298" s="55"/>
    </row>
    <row r="299" spans="1:7" s="4" customFormat="1" ht="16.9" customHeight="1">
      <c r="A299" s="26" t="s">
        <v>290</v>
      </c>
      <c r="B299" s="21" t="s">
        <v>241</v>
      </c>
      <c r="C299" s="21" t="s">
        <v>36</v>
      </c>
      <c r="D299" s="21" t="s">
        <v>30</v>
      </c>
      <c r="E299" s="21" t="s">
        <v>49</v>
      </c>
      <c r="F299" s="41">
        <v>0</v>
      </c>
      <c r="G299" s="55"/>
    </row>
    <row r="300" spans="1:7" s="2" customFormat="1" ht="63.75">
      <c r="A300" s="27" t="s">
        <v>294</v>
      </c>
      <c r="B300" s="21" t="s">
        <v>242</v>
      </c>
      <c r="C300" s="21" t="s">
        <v>36</v>
      </c>
      <c r="D300" s="21" t="s">
        <v>30</v>
      </c>
      <c r="E300" s="21" t="s">
        <v>46</v>
      </c>
      <c r="F300" s="41">
        <v>2147347.63</v>
      </c>
      <c r="G300" s="55"/>
    </row>
    <row r="301" spans="1:7" s="2" customFormat="1" ht="45.75" customHeight="1">
      <c r="A301" s="26" t="s">
        <v>295</v>
      </c>
      <c r="B301" s="21" t="s">
        <v>242</v>
      </c>
      <c r="C301" s="21" t="s">
        <v>36</v>
      </c>
      <c r="D301" s="21" t="s">
        <v>30</v>
      </c>
      <c r="E301" s="21" t="s">
        <v>47</v>
      </c>
      <c r="F301" s="41">
        <v>294985.76</v>
      </c>
      <c r="G301" s="55"/>
    </row>
    <row r="302" spans="1:7" s="2" customFormat="1" ht="25.5">
      <c r="A302" s="26" t="s">
        <v>291</v>
      </c>
      <c r="B302" s="21" t="s">
        <v>242</v>
      </c>
      <c r="C302" s="21" t="s">
        <v>36</v>
      </c>
      <c r="D302" s="21" t="s">
        <v>30</v>
      </c>
      <c r="E302" s="21" t="s">
        <v>49</v>
      </c>
      <c r="F302" s="41">
        <v>0</v>
      </c>
      <c r="G302" s="55"/>
    </row>
    <row r="303" spans="1:7" ht="25.5">
      <c r="A303" s="37" t="s">
        <v>375</v>
      </c>
      <c r="B303" s="20" t="s">
        <v>140</v>
      </c>
      <c r="C303" s="21"/>
      <c r="D303" s="21"/>
      <c r="E303" s="21"/>
      <c r="F303" s="17">
        <f>SUM(F304+F306)</f>
        <v>483853</v>
      </c>
      <c r="G303" s="53"/>
    </row>
    <row r="304" spans="1:7" ht="17.45" customHeight="1">
      <c r="A304" s="32" t="s">
        <v>22</v>
      </c>
      <c r="B304" s="21" t="s">
        <v>309</v>
      </c>
      <c r="C304" s="21"/>
      <c r="D304" s="21"/>
      <c r="E304" s="21"/>
      <c r="F304" s="15">
        <f>SUM(F305)</f>
        <v>0</v>
      </c>
      <c r="G304" s="54"/>
    </row>
    <row r="305" spans="1:7" ht="28.15" customHeight="1">
      <c r="A305" s="34" t="s">
        <v>296</v>
      </c>
      <c r="B305" s="21" t="s">
        <v>310</v>
      </c>
      <c r="C305" s="21" t="s">
        <v>39</v>
      </c>
      <c r="D305" s="21" t="s">
        <v>39</v>
      </c>
      <c r="E305" s="21" t="s">
        <v>51</v>
      </c>
      <c r="F305" s="15">
        <v>0</v>
      </c>
      <c r="G305" s="54"/>
    </row>
    <row r="306" spans="1:7" ht="29.25" customHeight="1">
      <c r="A306" s="26" t="s">
        <v>113</v>
      </c>
      <c r="B306" s="21" t="s">
        <v>306</v>
      </c>
      <c r="C306" s="21"/>
      <c r="D306" s="21"/>
      <c r="E306" s="21"/>
      <c r="F306" s="15">
        <f>SUM(F307:F311)</f>
        <v>483853</v>
      </c>
      <c r="G306" s="54"/>
    </row>
    <row r="307" spans="1:7" ht="56.25" customHeight="1">
      <c r="A307" s="27" t="s">
        <v>427</v>
      </c>
      <c r="B307" s="21" t="s">
        <v>426</v>
      </c>
      <c r="C307" s="21" t="s">
        <v>36</v>
      </c>
      <c r="D307" s="21" t="s">
        <v>30</v>
      </c>
      <c r="E307" s="21" t="s">
        <v>51</v>
      </c>
      <c r="F307" s="15">
        <v>0</v>
      </c>
      <c r="G307" s="54"/>
    </row>
    <row r="308" spans="1:7" ht="51">
      <c r="A308" s="34" t="s">
        <v>376</v>
      </c>
      <c r="B308" s="21" t="s">
        <v>508</v>
      </c>
      <c r="C308" s="21" t="s">
        <v>41</v>
      </c>
      <c r="D308" s="21" t="s">
        <v>31</v>
      </c>
      <c r="E308" s="21" t="s">
        <v>51</v>
      </c>
      <c r="F308" s="15">
        <v>0</v>
      </c>
      <c r="G308" s="54"/>
    </row>
    <row r="309" spans="1:7" ht="52.5" customHeight="1">
      <c r="A309" s="34" t="s">
        <v>105</v>
      </c>
      <c r="B309" s="21" t="s">
        <v>248</v>
      </c>
      <c r="C309" s="21" t="s">
        <v>247</v>
      </c>
      <c r="D309" s="21" t="s">
        <v>32</v>
      </c>
      <c r="E309" s="21" t="s">
        <v>51</v>
      </c>
      <c r="F309" s="15">
        <v>60000</v>
      </c>
      <c r="G309" s="54"/>
    </row>
    <row r="310" spans="1:13" ht="26.45" customHeight="1">
      <c r="A310" s="34" t="s">
        <v>116</v>
      </c>
      <c r="B310" s="21" t="s">
        <v>307</v>
      </c>
      <c r="C310" s="21" t="s">
        <v>37</v>
      </c>
      <c r="D310" s="21" t="s">
        <v>34</v>
      </c>
      <c r="E310" s="21" t="s">
        <v>51</v>
      </c>
      <c r="F310" s="15">
        <v>348632</v>
      </c>
      <c r="G310" s="54"/>
      <c r="H310" s="6"/>
      <c r="I310" s="7"/>
      <c r="J310" s="8"/>
      <c r="K310" s="9"/>
      <c r="L310" s="8"/>
      <c r="M310" s="9"/>
    </row>
    <row r="311" spans="1:13" ht="53.25" customHeight="1">
      <c r="A311" s="34" t="s">
        <v>106</v>
      </c>
      <c r="B311" s="21" t="s">
        <v>308</v>
      </c>
      <c r="C311" s="21" t="s">
        <v>37</v>
      </c>
      <c r="D311" s="21" t="s">
        <v>34</v>
      </c>
      <c r="E311" s="21" t="s">
        <v>51</v>
      </c>
      <c r="F311" s="15">
        <v>75221</v>
      </c>
      <c r="G311" s="54"/>
      <c r="H311" s="6"/>
      <c r="I311" s="14"/>
      <c r="J311" s="8"/>
      <c r="K311" s="9"/>
      <c r="L311" s="10"/>
      <c r="M311" s="10"/>
    </row>
    <row r="312" spans="1:13" ht="25.5">
      <c r="A312" s="37" t="s">
        <v>394</v>
      </c>
      <c r="B312" s="20" t="s">
        <v>395</v>
      </c>
      <c r="C312" s="21"/>
      <c r="D312" s="21"/>
      <c r="E312" s="21"/>
      <c r="F312" s="17">
        <f>F313</f>
        <v>0</v>
      </c>
      <c r="G312" s="53"/>
      <c r="H312" s="6"/>
      <c r="I312" s="14"/>
      <c r="J312" s="8"/>
      <c r="K312" s="9"/>
      <c r="L312" s="10"/>
      <c r="M312" s="10"/>
    </row>
    <row r="313" spans="1:13" ht="15.75" customHeight="1">
      <c r="A313" s="34" t="s">
        <v>510</v>
      </c>
      <c r="B313" s="21" t="s">
        <v>509</v>
      </c>
      <c r="C313" s="21"/>
      <c r="D313" s="21"/>
      <c r="E313" s="21"/>
      <c r="F313" s="15">
        <f>F314</f>
        <v>0</v>
      </c>
      <c r="G313" s="54"/>
      <c r="H313" s="6"/>
      <c r="I313" s="14"/>
      <c r="J313" s="8"/>
      <c r="K313" s="9"/>
      <c r="L313" s="10"/>
      <c r="M313" s="10"/>
    </row>
    <row r="314" spans="1:13" ht="30.75" customHeight="1">
      <c r="A314" s="34" t="s">
        <v>393</v>
      </c>
      <c r="B314" s="21" t="s">
        <v>511</v>
      </c>
      <c r="C314" s="21" t="s">
        <v>38</v>
      </c>
      <c r="D314" s="21" t="s">
        <v>31</v>
      </c>
      <c r="E314" s="21" t="s">
        <v>47</v>
      </c>
      <c r="F314" s="15">
        <v>0</v>
      </c>
      <c r="G314" s="54"/>
      <c r="H314" s="6"/>
      <c r="I314" s="14"/>
      <c r="J314" s="8"/>
      <c r="K314" s="9"/>
      <c r="L314" s="10"/>
      <c r="M314" s="10"/>
    </row>
    <row r="315" spans="1:13" ht="21" customHeight="1">
      <c r="A315" s="37" t="s">
        <v>378</v>
      </c>
      <c r="B315" s="20" t="s">
        <v>377</v>
      </c>
      <c r="C315" s="21"/>
      <c r="D315" s="21"/>
      <c r="E315" s="21"/>
      <c r="F315" s="17">
        <f>F316+F321</f>
        <v>0</v>
      </c>
      <c r="G315" s="53"/>
      <c r="H315" s="6"/>
      <c r="I315" s="14"/>
      <c r="J315" s="8"/>
      <c r="K315" s="9"/>
      <c r="L315" s="10"/>
      <c r="M315" s="10"/>
    </row>
    <row r="316" spans="1:13" ht="12.75">
      <c r="A316" s="34" t="s">
        <v>93</v>
      </c>
      <c r="B316" s="21" t="s">
        <v>379</v>
      </c>
      <c r="C316" s="21"/>
      <c r="D316" s="21"/>
      <c r="E316" s="21"/>
      <c r="F316" s="15">
        <f>SUM(F317:F320)</f>
        <v>0</v>
      </c>
      <c r="G316" s="54"/>
      <c r="H316" s="6"/>
      <c r="I316" s="14"/>
      <c r="J316" s="8"/>
      <c r="K316" s="9"/>
      <c r="L316" s="10"/>
      <c r="M316" s="10"/>
    </row>
    <row r="317" spans="1:13" ht="56.25" customHeight="1">
      <c r="A317" s="34" t="s">
        <v>429</v>
      </c>
      <c r="B317" s="21" t="s">
        <v>428</v>
      </c>
      <c r="C317" s="21" t="s">
        <v>39</v>
      </c>
      <c r="D317" s="21" t="s">
        <v>30</v>
      </c>
      <c r="E317" s="21" t="s">
        <v>51</v>
      </c>
      <c r="F317" s="41">
        <v>0</v>
      </c>
      <c r="G317" s="55"/>
      <c r="H317" s="6"/>
      <c r="I317" s="14"/>
      <c r="J317" s="8"/>
      <c r="K317" s="9"/>
      <c r="L317" s="10"/>
      <c r="M317" s="10"/>
    </row>
    <row r="318" spans="1:13" ht="40.5" customHeight="1">
      <c r="A318" s="34" t="s">
        <v>381</v>
      </c>
      <c r="B318" s="21" t="s">
        <v>380</v>
      </c>
      <c r="C318" s="21" t="s">
        <v>39</v>
      </c>
      <c r="D318" s="21" t="s">
        <v>31</v>
      </c>
      <c r="E318" s="21" t="s">
        <v>51</v>
      </c>
      <c r="F318" s="15">
        <v>0</v>
      </c>
      <c r="G318" s="54"/>
      <c r="H318" s="6"/>
      <c r="I318" s="14"/>
      <c r="J318" s="8"/>
      <c r="K318" s="9"/>
      <c r="L318" s="10"/>
      <c r="M318" s="10"/>
    </row>
    <row r="319" spans="1:13" ht="39.75" customHeight="1">
      <c r="A319" s="34" t="s">
        <v>381</v>
      </c>
      <c r="B319" s="21" t="s">
        <v>380</v>
      </c>
      <c r="C319" s="21" t="s">
        <v>36</v>
      </c>
      <c r="D319" s="21" t="s">
        <v>30</v>
      </c>
      <c r="E319" s="21" t="s">
        <v>51</v>
      </c>
      <c r="F319" s="15">
        <v>0</v>
      </c>
      <c r="G319" s="54"/>
      <c r="H319" s="6"/>
      <c r="I319" s="14"/>
      <c r="J319" s="8"/>
      <c r="K319" s="9"/>
      <c r="L319" s="10"/>
      <c r="M319" s="10"/>
    </row>
    <row r="320" spans="1:13" ht="42" customHeight="1">
      <c r="A320" s="34" t="s">
        <v>381</v>
      </c>
      <c r="B320" s="21" t="s">
        <v>380</v>
      </c>
      <c r="C320" s="21" t="s">
        <v>41</v>
      </c>
      <c r="D320" s="21" t="s">
        <v>32</v>
      </c>
      <c r="E320" s="21" t="s">
        <v>51</v>
      </c>
      <c r="F320" s="15">
        <v>0</v>
      </c>
      <c r="G320" s="54"/>
      <c r="H320" s="6"/>
      <c r="I320" s="14"/>
      <c r="J320" s="8"/>
      <c r="K320" s="9"/>
      <c r="L320" s="10"/>
      <c r="M320" s="10"/>
    </row>
    <row r="321" spans="1:13" ht="18" customHeight="1">
      <c r="A321" s="34" t="s">
        <v>44</v>
      </c>
      <c r="B321" s="21" t="s">
        <v>430</v>
      </c>
      <c r="C321" s="21"/>
      <c r="D321" s="21"/>
      <c r="E321" s="21"/>
      <c r="F321" s="15">
        <f>F322</f>
        <v>0</v>
      </c>
      <c r="G321" s="54"/>
      <c r="H321" s="6"/>
      <c r="I321" s="14"/>
      <c r="J321" s="8"/>
      <c r="K321" s="9"/>
      <c r="L321" s="10"/>
      <c r="M321" s="10"/>
    </row>
    <row r="322" spans="1:13" ht="44.25" customHeight="1">
      <c r="A322" s="34" t="s">
        <v>431</v>
      </c>
      <c r="B322" s="21" t="s">
        <v>432</v>
      </c>
      <c r="C322" s="21" t="s">
        <v>36</v>
      </c>
      <c r="D322" s="21" t="s">
        <v>30</v>
      </c>
      <c r="E322" s="21" t="s">
        <v>47</v>
      </c>
      <c r="F322" s="15">
        <v>0</v>
      </c>
      <c r="G322" s="54"/>
      <c r="H322" s="6"/>
      <c r="I322" s="14"/>
      <c r="J322" s="8"/>
      <c r="K322" s="9"/>
      <c r="L322" s="10"/>
      <c r="M322" s="10"/>
    </row>
    <row r="323" spans="1:13" ht="44.25" customHeight="1">
      <c r="A323" s="37" t="s">
        <v>433</v>
      </c>
      <c r="B323" s="20" t="s">
        <v>434</v>
      </c>
      <c r="C323" s="21"/>
      <c r="D323" s="21"/>
      <c r="E323" s="21"/>
      <c r="F323" s="17">
        <f>F324</f>
        <v>0</v>
      </c>
      <c r="G323" s="53"/>
      <c r="H323" s="6"/>
      <c r="I323" s="14"/>
      <c r="J323" s="8"/>
      <c r="K323" s="9"/>
      <c r="L323" s="10"/>
      <c r="M323" s="10"/>
    </row>
    <row r="324" spans="1:13" ht="21" customHeight="1">
      <c r="A324" s="34" t="s">
        <v>22</v>
      </c>
      <c r="B324" s="21" t="s">
        <v>435</v>
      </c>
      <c r="C324" s="21"/>
      <c r="D324" s="21"/>
      <c r="E324" s="21"/>
      <c r="F324" s="15">
        <f>F325</f>
        <v>0</v>
      </c>
      <c r="G324" s="54"/>
      <c r="H324" s="6"/>
      <c r="I324" s="14"/>
      <c r="J324" s="8"/>
      <c r="K324" s="9"/>
      <c r="L324" s="10"/>
      <c r="M324" s="10"/>
    </row>
    <row r="325" spans="1:13" ht="41.25" customHeight="1">
      <c r="A325" s="34" t="s">
        <v>437</v>
      </c>
      <c r="B325" s="21" t="s">
        <v>436</v>
      </c>
      <c r="C325" s="21" t="s">
        <v>33</v>
      </c>
      <c r="D325" s="21" t="s">
        <v>35</v>
      </c>
      <c r="E325" s="21" t="s">
        <v>47</v>
      </c>
      <c r="F325" s="15">
        <v>0</v>
      </c>
      <c r="G325" s="54"/>
      <c r="H325" s="6"/>
      <c r="I325" s="14"/>
      <c r="J325" s="8"/>
      <c r="K325" s="9"/>
      <c r="L325" s="10"/>
      <c r="M325" s="10"/>
    </row>
    <row r="326" spans="1:11" ht="12.75">
      <c r="A326" s="28" t="s">
        <v>57</v>
      </c>
      <c r="B326" s="20" t="s">
        <v>56</v>
      </c>
      <c r="C326" s="21"/>
      <c r="D326" s="21"/>
      <c r="E326" s="21"/>
      <c r="F326" s="17">
        <f>F327+F358</f>
        <v>23390299.590000004</v>
      </c>
      <c r="G326" s="53"/>
      <c r="H326" s="10"/>
      <c r="I326" s="10"/>
      <c r="J326" s="10"/>
      <c r="K326" s="10"/>
    </row>
    <row r="327" spans="1:7" ht="12.75">
      <c r="A327" s="26" t="s">
        <v>58</v>
      </c>
      <c r="B327" s="21" t="s">
        <v>59</v>
      </c>
      <c r="C327" s="21"/>
      <c r="D327" s="21"/>
      <c r="E327" s="21"/>
      <c r="F327" s="15">
        <f>SUM(F328:F357)</f>
        <v>23262246.890000004</v>
      </c>
      <c r="G327" s="54"/>
    </row>
    <row r="328" spans="1:7" ht="12.75">
      <c r="A328" s="26" t="s">
        <v>304</v>
      </c>
      <c r="B328" s="21" t="s">
        <v>250</v>
      </c>
      <c r="C328" s="21" t="s">
        <v>30</v>
      </c>
      <c r="D328" s="21" t="s">
        <v>33</v>
      </c>
      <c r="E328" s="21" t="s">
        <v>49</v>
      </c>
      <c r="F328" s="15">
        <v>82987.13</v>
      </c>
      <c r="G328" s="54"/>
    </row>
    <row r="329" spans="1:7" ht="12.75">
      <c r="A329" s="26" t="s">
        <v>304</v>
      </c>
      <c r="B329" s="21" t="s">
        <v>250</v>
      </c>
      <c r="C329" s="21" t="s">
        <v>30</v>
      </c>
      <c r="D329" s="21" t="s">
        <v>42</v>
      </c>
      <c r="E329" s="21" t="s">
        <v>49</v>
      </c>
      <c r="F329" s="15">
        <v>1380040.65</v>
      </c>
      <c r="G329" s="54"/>
    </row>
    <row r="330" spans="1:7" ht="12.75">
      <c r="A330" s="26" t="s">
        <v>304</v>
      </c>
      <c r="B330" s="21" t="s">
        <v>250</v>
      </c>
      <c r="C330" s="21" t="s">
        <v>38</v>
      </c>
      <c r="D330" s="21" t="s">
        <v>31</v>
      </c>
      <c r="E330" s="21" t="s">
        <v>49</v>
      </c>
      <c r="F330" s="15">
        <v>663634.31</v>
      </c>
      <c r="G330" s="54"/>
    </row>
    <row r="331" spans="1:7" ht="12.75">
      <c r="A331" s="26" t="s">
        <v>304</v>
      </c>
      <c r="B331" s="21" t="s">
        <v>250</v>
      </c>
      <c r="C331" s="21" t="s">
        <v>39</v>
      </c>
      <c r="D331" s="21" t="s">
        <v>35</v>
      </c>
      <c r="E331" s="21" t="s">
        <v>49</v>
      </c>
      <c r="F331" s="15">
        <v>703142.63</v>
      </c>
      <c r="G331" s="54"/>
    </row>
    <row r="332" spans="1:7" ht="12.75">
      <c r="A332" s="26" t="s">
        <v>304</v>
      </c>
      <c r="B332" s="21" t="s">
        <v>250</v>
      </c>
      <c r="C332" s="21" t="s">
        <v>37</v>
      </c>
      <c r="D332" s="21" t="s">
        <v>34</v>
      </c>
      <c r="E332" s="21" t="s">
        <v>49</v>
      </c>
      <c r="F332" s="15">
        <v>2000</v>
      </c>
      <c r="G332" s="54"/>
    </row>
    <row r="333" spans="1:7" ht="51">
      <c r="A333" s="27" t="s">
        <v>385</v>
      </c>
      <c r="B333" s="21" t="s">
        <v>512</v>
      </c>
      <c r="C333" s="21" t="s">
        <v>30</v>
      </c>
      <c r="D333" s="21" t="s">
        <v>513</v>
      </c>
      <c r="E333" s="21" t="s">
        <v>46</v>
      </c>
      <c r="F333" s="15">
        <v>209432.38</v>
      </c>
      <c r="G333" s="54"/>
    </row>
    <row r="334" spans="1:7" ht="38.25">
      <c r="A334" s="27" t="s">
        <v>386</v>
      </c>
      <c r="B334" s="21" t="s">
        <v>512</v>
      </c>
      <c r="C334" s="21" t="s">
        <v>30</v>
      </c>
      <c r="D334" s="21" t="s">
        <v>513</v>
      </c>
      <c r="E334" s="21" t="s">
        <v>47</v>
      </c>
      <c r="F334" s="15">
        <v>2321.72</v>
      </c>
      <c r="G334" s="54"/>
    </row>
    <row r="335" spans="1:7" ht="12.75">
      <c r="A335" s="26" t="s">
        <v>16</v>
      </c>
      <c r="B335" s="21" t="s">
        <v>115</v>
      </c>
      <c r="C335" s="21" t="s">
        <v>30</v>
      </c>
      <c r="D335" s="21" t="s">
        <v>41</v>
      </c>
      <c r="E335" s="21" t="s">
        <v>49</v>
      </c>
      <c r="F335" s="15">
        <v>0</v>
      </c>
      <c r="G335" s="54"/>
    </row>
    <row r="336" spans="1:7" ht="38.25">
      <c r="A336" s="26" t="s">
        <v>298</v>
      </c>
      <c r="B336" s="21" t="s">
        <v>514</v>
      </c>
      <c r="C336" s="21" t="s">
        <v>30</v>
      </c>
      <c r="D336" s="21" t="s">
        <v>33</v>
      </c>
      <c r="E336" s="21" t="s">
        <v>47</v>
      </c>
      <c r="F336" s="15">
        <v>79500</v>
      </c>
      <c r="G336" s="54"/>
    </row>
    <row r="337" spans="1:7" ht="51">
      <c r="A337" s="26" t="s">
        <v>62</v>
      </c>
      <c r="B337" s="21" t="s">
        <v>61</v>
      </c>
      <c r="C337" s="21" t="s">
        <v>30</v>
      </c>
      <c r="D337" s="21" t="s">
        <v>32</v>
      </c>
      <c r="E337" s="21" t="s">
        <v>46</v>
      </c>
      <c r="F337" s="15">
        <v>607084.72</v>
      </c>
      <c r="G337" s="54"/>
    </row>
    <row r="338" spans="1:7" ht="63.75">
      <c r="A338" s="27" t="s">
        <v>63</v>
      </c>
      <c r="B338" s="21" t="s">
        <v>60</v>
      </c>
      <c r="C338" s="21" t="s">
        <v>30</v>
      </c>
      <c r="D338" s="21" t="s">
        <v>31</v>
      </c>
      <c r="E338" s="21" t="s">
        <v>46</v>
      </c>
      <c r="F338" s="41">
        <v>1374665.11</v>
      </c>
      <c r="G338" s="55"/>
    </row>
    <row r="339" spans="1:7" ht="38.25">
      <c r="A339" s="26" t="s">
        <v>64</v>
      </c>
      <c r="B339" s="21" t="s">
        <v>60</v>
      </c>
      <c r="C339" s="21" t="s">
        <v>30</v>
      </c>
      <c r="D339" s="21" t="s">
        <v>31</v>
      </c>
      <c r="E339" s="21" t="s">
        <v>47</v>
      </c>
      <c r="F339" s="41">
        <v>554537.08</v>
      </c>
      <c r="G339" s="55"/>
    </row>
    <row r="340" spans="1:11" ht="38.25">
      <c r="A340" s="26" t="s">
        <v>297</v>
      </c>
      <c r="B340" s="21" t="s">
        <v>60</v>
      </c>
      <c r="C340" s="21" t="s">
        <v>30</v>
      </c>
      <c r="D340" s="21" t="s">
        <v>31</v>
      </c>
      <c r="E340" s="21" t="s">
        <v>49</v>
      </c>
      <c r="F340" s="15">
        <v>3366</v>
      </c>
      <c r="G340" s="54"/>
      <c r="H340" s="6"/>
      <c r="I340" s="7"/>
      <c r="J340" s="8"/>
      <c r="K340" s="12"/>
    </row>
    <row r="341" spans="1:11" ht="51">
      <c r="A341" s="27" t="s">
        <v>118</v>
      </c>
      <c r="B341" s="21" t="s">
        <v>60</v>
      </c>
      <c r="C341" s="21" t="s">
        <v>30</v>
      </c>
      <c r="D341" s="21" t="s">
        <v>33</v>
      </c>
      <c r="E341" s="21" t="s">
        <v>46</v>
      </c>
      <c r="F341" s="41">
        <v>7701927.9</v>
      </c>
      <c r="G341" s="55"/>
      <c r="H341" s="6"/>
      <c r="I341" s="7"/>
      <c r="J341" s="8"/>
      <c r="K341" s="12"/>
    </row>
    <row r="342" spans="1:11" ht="26.25" customHeight="1">
      <c r="A342" s="26" t="s">
        <v>301</v>
      </c>
      <c r="B342" s="21" t="s">
        <v>60</v>
      </c>
      <c r="C342" s="21" t="s">
        <v>30</v>
      </c>
      <c r="D342" s="21" t="s">
        <v>33</v>
      </c>
      <c r="E342" s="21" t="s">
        <v>47</v>
      </c>
      <c r="F342" s="41">
        <v>2759042.99</v>
      </c>
      <c r="G342" s="55"/>
      <c r="H342" s="6"/>
      <c r="I342" s="7"/>
      <c r="J342" s="7"/>
      <c r="K342" s="12"/>
    </row>
    <row r="343" spans="1:11" ht="26.25" customHeight="1">
      <c r="A343" s="26" t="s">
        <v>531</v>
      </c>
      <c r="B343" s="21" t="s">
        <v>60</v>
      </c>
      <c r="C343" s="21" t="s">
        <v>30</v>
      </c>
      <c r="D343" s="21" t="s">
        <v>33</v>
      </c>
      <c r="E343" s="21" t="s">
        <v>50</v>
      </c>
      <c r="F343" s="41">
        <v>110400</v>
      </c>
      <c r="G343" s="55"/>
      <c r="H343" s="6"/>
      <c r="I343" s="7"/>
      <c r="J343" s="7"/>
      <c r="K343" s="12"/>
    </row>
    <row r="344" spans="1:11" ht="25.5">
      <c r="A344" s="26" t="s">
        <v>302</v>
      </c>
      <c r="B344" s="21" t="s">
        <v>60</v>
      </c>
      <c r="C344" s="21" t="s">
        <v>30</v>
      </c>
      <c r="D344" s="21" t="s">
        <v>33</v>
      </c>
      <c r="E344" s="21" t="s">
        <v>49</v>
      </c>
      <c r="F344" s="41">
        <v>124706.63</v>
      </c>
      <c r="G344" s="55"/>
      <c r="H344" s="6"/>
      <c r="I344" s="7"/>
      <c r="J344" s="8"/>
      <c r="K344" s="9"/>
    </row>
    <row r="345" spans="1:7" ht="63.75">
      <c r="A345" s="27" t="s">
        <v>63</v>
      </c>
      <c r="B345" s="21" t="s">
        <v>60</v>
      </c>
      <c r="C345" s="21" t="s">
        <v>30</v>
      </c>
      <c r="D345" s="21" t="s">
        <v>34</v>
      </c>
      <c r="E345" s="21" t="s">
        <v>46</v>
      </c>
      <c r="F345" s="41">
        <v>798805.08</v>
      </c>
      <c r="G345" s="55"/>
    </row>
    <row r="346" spans="1:10" ht="38.25">
      <c r="A346" s="26" t="s">
        <v>64</v>
      </c>
      <c r="B346" s="21" t="s">
        <v>60</v>
      </c>
      <c r="C346" s="21" t="s">
        <v>30</v>
      </c>
      <c r="D346" s="21" t="s">
        <v>34</v>
      </c>
      <c r="E346" s="21" t="s">
        <v>47</v>
      </c>
      <c r="F346" s="41">
        <v>59733.27</v>
      </c>
      <c r="G346" s="55"/>
      <c r="I346" s="29"/>
      <c r="J346" s="29"/>
    </row>
    <row r="347" spans="1:7" ht="38.25">
      <c r="A347" s="26" t="s">
        <v>65</v>
      </c>
      <c r="B347" s="21" t="s">
        <v>60</v>
      </c>
      <c r="C347" s="21" t="s">
        <v>30</v>
      </c>
      <c r="D347" s="21" t="s">
        <v>34</v>
      </c>
      <c r="E347" s="21" t="s">
        <v>49</v>
      </c>
      <c r="F347" s="15">
        <v>10000</v>
      </c>
      <c r="G347" s="54"/>
    </row>
    <row r="348" spans="1:7" ht="51">
      <c r="A348" s="27" t="s">
        <v>67</v>
      </c>
      <c r="B348" s="21" t="s">
        <v>66</v>
      </c>
      <c r="C348" s="21" t="s">
        <v>30</v>
      </c>
      <c r="D348" s="21" t="s">
        <v>31</v>
      </c>
      <c r="E348" s="21" t="s">
        <v>46</v>
      </c>
      <c r="F348" s="15">
        <v>584056.48</v>
      </c>
      <c r="G348" s="54"/>
    </row>
    <row r="349" spans="1:7" ht="51">
      <c r="A349" s="27" t="s">
        <v>118</v>
      </c>
      <c r="B349" s="21" t="s">
        <v>515</v>
      </c>
      <c r="C349" s="21" t="s">
        <v>30</v>
      </c>
      <c r="D349" s="21" t="s">
        <v>33</v>
      </c>
      <c r="E349" s="21" t="s">
        <v>46</v>
      </c>
      <c r="F349" s="15">
        <v>132461.99</v>
      </c>
      <c r="G349" s="54"/>
    </row>
    <row r="350" spans="1:7" ht="25.5">
      <c r="A350" s="26" t="s">
        <v>301</v>
      </c>
      <c r="B350" s="21" t="s">
        <v>515</v>
      </c>
      <c r="C350" s="21" t="s">
        <v>30</v>
      </c>
      <c r="D350" s="21" t="s">
        <v>33</v>
      </c>
      <c r="E350" s="21" t="s">
        <v>47</v>
      </c>
      <c r="F350" s="15">
        <v>4374.84</v>
      </c>
      <c r="G350" s="54"/>
    </row>
    <row r="351" spans="1:7" ht="60" customHeight="1">
      <c r="A351" s="27" t="s">
        <v>21</v>
      </c>
      <c r="B351" s="21" t="s">
        <v>75</v>
      </c>
      <c r="C351" s="21" t="s">
        <v>30</v>
      </c>
      <c r="D351" s="21" t="s">
        <v>34</v>
      </c>
      <c r="E351" s="21" t="s">
        <v>46</v>
      </c>
      <c r="F351" s="15">
        <v>418471.96</v>
      </c>
      <c r="G351" s="54"/>
    </row>
    <row r="352" spans="1:7" ht="60" customHeight="1">
      <c r="A352" s="27" t="s">
        <v>384</v>
      </c>
      <c r="B352" s="21" t="s">
        <v>383</v>
      </c>
      <c r="C352" s="21" t="s">
        <v>30</v>
      </c>
      <c r="D352" s="21" t="s">
        <v>38</v>
      </c>
      <c r="E352" s="21" t="s">
        <v>47</v>
      </c>
      <c r="F352" s="15">
        <v>2709</v>
      </c>
      <c r="G352" s="54"/>
    </row>
    <row r="353" spans="1:7" ht="99.75" customHeight="1">
      <c r="A353" s="27" t="s">
        <v>119</v>
      </c>
      <c r="B353" s="21" t="s">
        <v>249</v>
      </c>
      <c r="C353" s="21" t="s">
        <v>31</v>
      </c>
      <c r="D353" s="21" t="s">
        <v>33</v>
      </c>
      <c r="E353" s="21" t="s">
        <v>46</v>
      </c>
      <c r="F353" s="41">
        <v>1066683.08</v>
      </c>
      <c r="G353" s="55"/>
    </row>
    <row r="354" spans="1:10" ht="76.5">
      <c r="A354" s="27" t="s">
        <v>303</v>
      </c>
      <c r="B354" s="21" t="s">
        <v>249</v>
      </c>
      <c r="C354" s="21" t="s">
        <v>31</v>
      </c>
      <c r="D354" s="21" t="s">
        <v>33</v>
      </c>
      <c r="E354" s="21" t="s">
        <v>47</v>
      </c>
      <c r="F354" s="41">
        <v>96842.8</v>
      </c>
      <c r="G354" s="55"/>
      <c r="I354" s="29"/>
      <c r="J354" s="29"/>
    </row>
    <row r="355" spans="1:7" ht="93.75" customHeight="1">
      <c r="A355" s="27" t="s">
        <v>346</v>
      </c>
      <c r="B355" s="21" t="s">
        <v>382</v>
      </c>
      <c r="C355" s="21" t="s">
        <v>30</v>
      </c>
      <c r="D355" s="21" t="s">
        <v>33</v>
      </c>
      <c r="E355" s="21" t="s">
        <v>46</v>
      </c>
      <c r="F355" s="40">
        <v>3679719.14</v>
      </c>
      <c r="G355" s="56"/>
    </row>
    <row r="356" spans="1:7" ht="75.75" customHeight="1">
      <c r="A356" s="27" t="s">
        <v>299</v>
      </c>
      <c r="B356" s="21" t="s">
        <v>516</v>
      </c>
      <c r="C356" s="21" t="s">
        <v>30</v>
      </c>
      <c r="D356" s="21" t="s">
        <v>33</v>
      </c>
      <c r="E356" s="21" t="s">
        <v>46</v>
      </c>
      <c r="F356" s="40">
        <v>47232.48</v>
      </c>
      <c r="G356" s="56"/>
    </row>
    <row r="357" spans="1:7" ht="46.5" customHeight="1">
      <c r="A357" s="26" t="s">
        <v>300</v>
      </c>
      <c r="B357" s="21" t="s">
        <v>516</v>
      </c>
      <c r="C357" s="21" t="s">
        <v>30</v>
      </c>
      <c r="D357" s="21" t="s">
        <v>33</v>
      </c>
      <c r="E357" s="21" t="s">
        <v>47</v>
      </c>
      <c r="F357" s="40">
        <v>2367.52</v>
      </c>
      <c r="G357" s="56"/>
    </row>
    <row r="358" spans="1:7" ht="12.75">
      <c r="A358" s="27" t="s">
        <v>48</v>
      </c>
      <c r="B358" s="21" t="s">
        <v>68</v>
      </c>
      <c r="C358" s="21"/>
      <c r="D358" s="21"/>
      <c r="E358" s="21"/>
      <c r="F358" s="15">
        <f>F359</f>
        <v>128052.7</v>
      </c>
      <c r="G358" s="54"/>
    </row>
    <row r="359" spans="1:7" ht="38.25">
      <c r="A359" s="26" t="s">
        <v>65</v>
      </c>
      <c r="B359" s="21" t="s">
        <v>69</v>
      </c>
      <c r="C359" s="21" t="s">
        <v>30</v>
      </c>
      <c r="D359" s="21" t="s">
        <v>33</v>
      </c>
      <c r="E359" s="21" t="s">
        <v>49</v>
      </c>
      <c r="F359" s="15">
        <v>128052.7</v>
      </c>
      <c r="G359" s="54"/>
    </row>
  </sheetData>
  <mergeCells count="3">
    <mergeCell ref="A2:F2"/>
    <mergeCell ref="A3:F3"/>
    <mergeCell ref="B1:F1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2019-07-12T06:31:19Z</cp:lastPrinted>
  <dcterms:created xsi:type="dcterms:W3CDTF">2008-10-16T09:22:50Z</dcterms:created>
  <dcterms:modified xsi:type="dcterms:W3CDTF">2019-08-07T06:22:15Z</dcterms:modified>
  <cp:category/>
  <cp:version/>
  <cp:contentType/>
  <cp:contentStatus/>
</cp:coreProperties>
</file>